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LOKTOETSEN\januari\"/>
    </mc:Choice>
  </mc:AlternateContent>
  <bookViews>
    <workbookView showHorizontalScroll="0" showSheetTabs="0" xWindow="0" yWindow="0" windowWidth="24000" windowHeight="9735"/>
  </bookViews>
  <sheets>
    <sheet name="namen" sheetId="10" r:id="rId1"/>
    <sheet name="toets 1" sheetId="1" r:id="rId2"/>
    <sheet name="toets 2" sheetId="2" r:id="rId3"/>
    <sheet name="toets 3" sheetId="3" r:id="rId4"/>
    <sheet name="toets 4" sheetId="8" r:id="rId5"/>
    <sheet name="leerlingprofiel" sheetId="9" r:id="rId6"/>
  </sheets>
  <definedNames>
    <definedName name="_xlnm.Print_Area" localSheetId="5">leerlingprofiel!$F$1:$P$61</definedName>
    <definedName name="_xlnm.Print_Area" localSheetId="0">namen!$B$3:$D$39</definedName>
    <definedName name="_xlnm.Print_Area" localSheetId="1">'toets 1'!$A$2:$Y$47</definedName>
    <definedName name="_xlnm.Print_Area" localSheetId="2">'toets 2'!$A$2:$Z$47</definedName>
    <definedName name="_xlnm.Print_Area" localSheetId="3">'toets 3'!$A$2:$Y$47</definedName>
    <definedName name="_xlnm.Print_Area" localSheetId="4">'toets 4'!$A$2:$Y$47</definedName>
  </definedNames>
  <calcPr calcId="152511"/>
</workbook>
</file>

<file path=xl/calcChain.xml><?xml version="1.0" encoding="utf-8"?>
<calcChain xmlns="http://schemas.openxmlformats.org/spreadsheetml/2006/main">
  <c r="M9" i="8" l="1"/>
  <c r="O9" i="8"/>
  <c r="M10" i="8"/>
  <c r="O10" i="8"/>
  <c r="M9" i="3"/>
  <c r="O9" i="3"/>
  <c r="M11" i="3"/>
  <c r="O11" i="3"/>
  <c r="M10" i="3"/>
  <c r="O10" i="3"/>
  <c r="N9" i="2"/>
  <c r="P9" i="2" s="1"/>
  <c r="N11" i="2"/>
  <c r="P11" i="2" s="1"/>
  <c r="N10" i="2"/>
  <c r="P10" i="2" s="1"/>
  <c r="C40" i="10"/>
  <c r="P46" i="2" s="1"/>
  <c r="O46" i="3"/>
  <c r="O47" i="3" s="1"/>
  <c r="M10" i="1"/>
  <c r="O10" i="1" s="1"/>
  <c r="M11" i="1"/>
  <c r="O11" i="1" s="1"/>
  <c r="M9" i="1"/>
  <c r="O9" i="1" s="1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N40" i="9"/>
  <c r="N41" i="9"/>
  <c r="N42" i="9"/>
  <c r="N47" i="9"/>
  <c r="N48" i="9"/>
  <c r="N49" i="9"/>
  <c r="H47" i="9"/>
  <c r="H48" i="9"/>
  <c r="H49" i="9"/>
  <c r="H50" i="9"/>
  <c r="H51" i="9"/>
  <c r="H40" i="9"/>
  <c r="H41" i="9"/>
  <c r="H42" i="9"/>
  <c r="H43" i="9"/>
  <c r="N10" i="9"/>
  <c r="N11" i="9"/>
  <c r="N12" i="9"/>
  <c r="N13" i="9"/>
  <c r="N14" i="9"/>
  <c r="N17" i="9"/>
  <c r="N18" i="9"/>
  <c r="N19" i="9"/>
  <c r="N20" i="9"/>
  <c r="N21" i="9"/>
  <c r="H10" i="9"/>
  <c r="H11" i="9"/>
  <c r="H12" i="9"/>
  <c r="H13" i="9"/>
  <c r="H17" i="9"/>
  <c r="H18" i="9"/>
  <c r="H19" i="9"/>
  <c r="H20" i="9"/>
  <c r="H21" i="9"/>
  <c r="O13" i="8"/>
  <c r="O17" i="8"/>
  <c r="O21" i="8"/>
  <c r="O25" i="8"/>
  <c r="O29" i="8"/>
  <c r="O33" i="8"/>
  <c r="O37" i="8"/>
  <c r="O41" i="8"/>
  <c r="O12" i="3"/>
  <c r="O13" i="3"/>
  <c r="O16" i="3"/>
  <c r="O17" i="3"/>
  <c r="O20" i="3"/>
  <c r="O21" i="3"/>
  <c r="O24" i="3"/>
  <c r="O25" i="3"/>
  <c r="O28" i="3"/>
  <c r="O29" i="3"/>
  <c r="O32" i="3"/>
  <c r="O33" i="3"/>
  <c r="O36" i="3"/>
  <c r="O37" i="3"/>
  <c r="O40" i="3"/>
  <c r="O41" i="3"/>
  <c r="P32" i="2"/>
  <c r="P33" i="2"/>
  <c r="P36" i="2"/>
  <c r="P37" i="2"/>
  <c r="P40" i="2"/>
  <c r="P41" i="2"/>
  <c r="M12" i="1"/>
  <c r="O12" i="1"/>
  <c r="M13" i="1"/>
  <c r="O13" i="1" s="1"/>
  <c r="M14" i="1"/>
  <c r="O14" i="1"/>
  <c r="M15" i="1"/>
  <c r="O15" i="1" s="1"/>
  <c r="M16" i="1"/>
  <c r="O16" i="1" s="1"/>
  <c r="M17" i="1"/>
  <c r="O17" i="1" s="1"/>
  <c r="M18" i="1"/>
  <c r="O18" i="1" s="1"/>
  <c r="M19" i="1"/>
  <c r="O19" i="1" s="1"/>
  <c r="M20" i="1"/>
  <c r="O20" i="1" s="1"/>
  <c r="M21" i="1"/>
  <c r="O21" i="1" s="1"/>
  <c r="O30" i="1"/>
  <c r="O31" i="1"/>
  <c r="O34" i="1"/>
  <c r="O35" i="1"/>
  <c r="O38" i="1"/>
  <c r="O39" i="1"/>
  <c r="O42" i="1"/>
  <c r="O43" i="1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B20" i="9"/>
  <c r="C20" i="9"/>
  <c r="B21" i="9"/>
  <c r="C21" i="9"/>
  <c r="B22" i="9"/>
  <c r="C22" i="9"/>
  <c r="B23" i="9"/>
  <c r="C23" i="9"/>
  <c r="B24" i="9"/>
  <c r="C24" i="9"/>
  <c r="B25" i="9"/>
  <c r="C25" i="9"/>
  <c r="B26" i="9"/>
  <c r="C26" i="9"/>
  <c r="B27" i="9"/>
  <c r="C27" i="9"/>
  <c r="B28" i="9"/>
  <c r="C28" i="9"/>
  <c r="B29" i="9"/>
  <c r="C29" i="9"/>
  <c r="B30" i="9"/>
  <c r="C30" i="9"/>
  <c r="B31" i="9"/>
  <c r="C31" i="9"/>
  <c r="B32" i="9"/>
  <c r="C32" i="9"/>
  <c r="B33" i="9"/>
  <c r="C33" i="9"/>
  <c r="B34" i="9"/>
  <c r="C34" i="9"/>
  <c r="B35" i="9"/>
  <c r="C35" i="9"/>
  <c r="B36" i="9"/>
  <c r="C36" i="9"/>
  <c r="B37" i="9"/>
  <c r="C37" i="9"/>
  <c r="B38" i="9"/>
  <c r="C38" i="9"/>
  <c r="B39" i="9"/>
  <c r="C39" i="9"/>
  <c r="B40" i="9"/>
  <c r="C40" i="9"/>
  <c r="B41" i="9"/>
  <c r="C41" i="9"/>
  <c r="B42" i="9"/>
  <c r="C42" i="9"/>
  <c r="B43" i="9"/>
  <c r="C43" i="9"/>
  <c r="M11" i="8"/>
  <c r="O11" i="8"/>
  <c r="M12" i="8"/>
  <c r="O12" i="8"/>
  <c r="M13" i="8"/>
  <c r="M14" i="8"/>
  <c r="O14" i="8"/>
  <c r="M15" i="8"/>
  <c r="O15" i="8"/>
  <c r="M16" i="8"/>
  <c r="O16" i="8"/>
  <c r="M17" i="8"/>
  <c r="M18" i="8"/>
  <c r="O18" i="8"/>
  <c r="M19" i="8"/>
  <c r="O19" i="8"/>
  <c r="M20" i="8"/>
  <c r="O20" i="8"/>
  <c r="M21" i="8"/>
  <c r="M22" i="8"/>
  <c r="O22" i="8"/>
  <c r="M23" i="8"/>
  <c r="O23" i="8"/>
  <c r="M24" i="8"/>
  <c r="O24" i="8"/>
  <c r="M25" i="8"/>
  <c r="M26" i="8"/>
  <c r="O26" i="8"/>
  <c r="M27" i="8"/>
  <c r="O27" i="8"/>
  <c r="M28" i="8"/>
  <c r="O28" i="8"/>
  <c r="M29" i="8"/>
  <c r="M30" i="8"/>
  <c r="O30" i="8"/>
  <c r="M31" i="8"/>
  <c r="O31" i="8"/>
  <c r="M32" i="8"/>
  <c r="O32" i="8"/>
  <c r="M33" i="8"/>
  <c r="M34" i="8"/>
  <c r="O34" i="8"/>
  <c r="M35" i="8"/>
  <c r="O35" i="8"/>
  <c r="M36" i="8"/>
  <c r="O36" i="8"/>
  <c r="M37" i="8"/>
  <c r="M38" i="8"/>
  <c r="O38" i="8"/>
  <c r="M39" i="8"/>
  <c r="O39" i="8"/>
  <c r="M40" i="8"/>
  <c r="O40" i="8"/>
  <c r="M41" i="8"/>
  <c r="M42" i="8"/>
  <c r="O42" i="8"/>
  <c r="M43" i="8"/>
  <c r="O43" i="8"/>
  <c r="I45" i="8"/>
  <c r="I47" i="8"/>
  <c r="M12" i="3"/>
  <c r="M13" i="3"/>
  <c r="M14" i="3"/>
  <c r="O14" i="3"/>
  <c r="M15" i="3"/>
  <c r="O15" i="3"/>
  <c r="M16" i="3"/>
  <c r="M17" i="3"/>
  <c r="M18" i="3"/>
  <c r="O18" i="3"/>
  <c r="M19" i="3"/>
  <c r="O19" i="3"/>
  <c r="M20" i="3"/>
  <c r="M21" i="3"/>
  <c r="M22" i="3"/>
  <c r="O22" i="3"/>
  <c r="M23" i="3"/>
  <c r="O23" i="3"/>
  <c r="M24" i="3"/>
  <c r="M25" i="3"/>
  <c r="M26" i="3"/>
  <c r="O26" i="3"/>
  <c r="M27" i="3"/>
  <c r="O27" i="3"/>
  <c r="M28" i="3"/>
  <c r="M29" i="3"/>
  <c r="M30" i="3"/>
  <c r="O30" i="3"/>
  <c r="M31" i="3"/>
  <c r="O31" i="3"/>
  <c r="M32" i="3"/>
  <c r="M33" i="3"/>
  <c r="M34" i="3"/>
  <c r="O34" i="3"/>
  <c r="M35" i="3"/>
  <c r="O35" i="3"/>
  <c r="M36" i="3"/>
  <c r="M37" i="3"/>
  <c r="M38" i="3"/>
  <c r="O38" i="3"/>
  <c r="M39" i="3"/>
  <c r="O39" i="3"/>
  <c r="M40" i="3"/>
  <c r="M41" i="3"/>
  <c r="M42" i="3"/>
  <c r="O42" i="3"/>
  <c r="M43" i="3"/>
  <c r="O43" i="3"/>
  <c r="G45" i="3"/>
  <c r="E45" i="3"/>
  <c r="D45" i="3"/>
  <c r="K45" i="2"/>
  <c r="K46" i="2"/>
  <c r="L45" i="2"/>
  <c r="G29" i="9"/>
  <c r="N12" i="2"/>
  <c r="P12" i="2" s="1"/>
  <c r="N13" i="2"/>
  <c r="P13" i="2" s="1"/>
  <c r="N14" i="2"/>
  <c r="P14" i="2" s="1"/>
  <c r="N15" i="2"/>
  <c r="P15" i="2" s="1"/>
  <c r="N16" i="2"/>
  <c r="P16" i="2" s="1"/>
  <c r="N17" i="2"/>
  <c r="P17" i="2" s="1"/>
  <c r="N18" i="2"/>
  <c r="P18" i="2" s="1"/>
  <c r="N19" i="2"/>
  <c r="P19" i="2" s="1"/>
  <c r="N20" i="2"/>
  <c r="P20" i="2" s="1"/>
  <c r="N21" i="2"/>
  <c r="P21" i="2" s="1"/>
  <c r="N22" i="2"/>
  <c r="P22" i="2" s="1"/>
  <c r="N23" i="2"/>
  <c r="P23" i="2" s="1"/>
  <c r="N24" i="2"/>
  <c r="P24" i="2" s="1"/>
  <c r="N25" i="2"/>
  <c r="P25" i="2" s="1"/>
  <c r="N26" i="2"/>
  <c r="P26" i="2" s="1"/>
  <c r="N27" i="2"/>
  <c r="P27" i="2" s="1"/>
  <c r="N28" i="2"/>
  <c r="P28" i="2" s="1"/>
  <c r="N29" i="2"/>
  <c r="P29" i="2" s="1"/>
  <c r="N30" i="2"/>
  <c r="P30" i="2"/>
  <c r="N31" i="2"/>
  <c r="P31" i="2"/>
  <c r="N32" i="2"/>
  <c r="N33" i="2"/>
  <c r="N34" i="2"/>
  <c r="P34" i="2"/>
  <c r="N35" i="2"/>
  <c r="P35" i="2"/>
  <c r="N36" i="2"/>
  <c r="N37" i="2"/>
  <c r="N38" i="2"/>
  <c r="P38" i="2"/>
  <c r="N39" i="2"/>
  <c r="P39" i="2"/>
  <c r="N40" i="2"/>
  <c r="N41" i="2"/>
  <c r="N42" i="2"/>
  <c r="P42" i="2"/>
  <c r="N43" i="2"/>
  <c r="P43" i="2"/>
  <c r="F33" i="9"/>
  <c r="G33" i="9"/>
  <c r="G3" i="9"/>
  <c r="G59" i="9"/>
  <c r="G58" i="9"/>
  <c r="G28" i="9"/>
  <c r="C7" i="9"/>
  <c r="J45" i="1"/>
  <c r="J47" i="1" s="1"/>
  <c r="J46" i="1"/>
  <c r="K45" i="1"/>
  <c r="K46" i="1"/>
  <c r="G45" i="1"/>
  <c r="F45" i="1"/>
  <c r="E45" i="1"/>
  <c r="M22" i="1"/>
  <c r="O22" i="1" s="1"/>
  <c r="M23" i="1"/>
  <c r="O23" i="1" s="1"/>
  <c r="M24" i="1"/>
  <c r="O24" i="1" s="1"/>
  <c r="M25" i="1"/>
  <c r="O25" i="1" s="1"/>
  <c r="M26" i="1"/>
  <c r="O26" i="1" s="1"/>
  <c r="M27" i="1"/>
  <c r="O27" i="1" s="1"/>
  <c r="M28" i="1"/>
  <c r="O28" i="1"/>
  <c r="M29" i="1"/>
  <c r="O29" i="1"/>
  <c r="M30" i="1"/>
  <c r="M31" i="1"/>
  <c r="M32" i="1"/>
  <c r="O32" i="1"/>
  <c r="M33" i="1"/>
  <c r="O33" i="1"/>
  <c r="M34" i="1"/>
  <c r="M35" i="1"/>
  <c r="M36" i="1"/>
  <c r="O36" i="1"/>
  <c r="M37" i="1"/>
  <c r="O37" i="1"/>
  <c r="M38" i="1"/>
  <c r="M39" i="1"/>
  <c r="M40" i="1"/>
  <c r="O40" i="1"/>
  <c r="M41" i="1"/>
  <c r="O41" i="1"/>
  <c r="M42" i="1"/>
  <c r="M43" i="1"/>
  <c r="I45" i="1"/>
  <c r="I46" i="1"/>
  <c r="H45" i="1"/>
  <c r="H47" i="1" s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D45" i="1"/>
  <c r="D47" i="1" s="1"/>
  <c r="D46" i="1"/>
  <c r="C45" i="1"/>
  <c r="C47" i="1" s="1"/>
  <c r="G46" i="1"/>
  <c r="E46" i="1"/>
  <c r="E47" i="1" s="1"/>
  <c r="C46" i="1"/>
  <c r="H46" i="1"/>
  <c r="F46" i="1"/>
  <c r="L46" i="2"/>
  <c r="J45" i="2"/>
  <c r="J46" i="2"/>
  <c r="I45" i="2"/>
  <c r="I46" i="2"/>
  <c r="H45" i="2"/>
  <c r="H46" i="2"/>
  <c r="G45" i="2"/>
  <c r="G46" i="2"/>
  <c r="F45" i="2"/>
  <c r="F46" i="2"/>
  <c r="E45" i="2"/>
  <c r="E46" i="2"/>
  <c r="D45" i="2"/>
  <c r="D46" i="2"/>
  <c r="C45" i="2"/>
  <c r="C46" i="2"/>
  <c r="F45" i="3"/>
  <c r="I45" i="3"/>
  <c r="I47" i="3"/>
  <c r="I46" i="3"/>
  <c r="H45" i="3"/>
  <c r="H46" i="3"/>
  <c r="H47" i="3"/>
  <c r="G46" i="3"/>
  <c r="G47" i="3"/>
  <c r="F46" i="3"/>
  <c r="F47" i="3"/>
  <c r="E46" i="3"/>
  <c r="E47" i="3"/>
  <c r="D46" i="3"/>
  <c r="D47" i="3"/>
  <c r="C45" i="3"/>
  <c r="C46" i="3"/>
  <c r="C47" i="3"/>
  <c r="J45" i="8"/>
  <c r="J47" i="8"/>
  <c r="J46" i="8"/>
  <c r="F45" i="8"/>
  <c r="F47" i="8"/>
  <c r="E45" i="8"/>
  <c r="E47" i="8"/>
  <c r="I46" i="8"/>
  <c r="H45" i="8"/>
  <c r="H47" i="8"/>
  <c r="H46" i="8"/>
  <c r="G45" i="8"/>
  <c r="G46" i="8"/>
  <c r="G47" i="8"/>
  <c r="F46" i="8"/>
  <c r="E46" i="8"/>
  <c r="D45" i="8"/>
  <c r="D46" i="8"/>
  <c r="D47" i="8"/>
  <c r="C45" i="8"/>
  <c r="C47" i="8"/>
  <c r="C46" i="8"/>
  <c r="O46" i="1"/>
  <c r="O46" i="8"/>
  <c r="O47" i="8" s="1"/>
  <c r="O45" i="3"/>
  <c r="O45" i="8"/>
  <c r="K47" i="1"/>
  <c r="N45" i="9" l="1"/>
  <c r="O45" i="9" s="1"/>
  <c r="H45" i="9"/>
  <c r="I45" i="9" s="1"/>
  <c r="N52" i="9"/>
  <c r="O52" i="9" s="1"/>
  <c r="H52" i="9"/>
  <c r="I52" i="9" s="1"/>
  <c r="F47" i="1"/>
  <c r="H15" i="9"/>
  <c r="I15" i="9" s="1"/>
  <c r="I47" i="1"/>
  <c r="O45" i="1"/>
  <c r="O47" i="1" s="1"/>
  <c r="G47" i="1"/>
  <c r="H53" i="9"/>
  <c r="I53" i="9" s="1"/>
  <c r="N15" i="9"/>
  <c r="O15" i="9" s="1"/>
  <c r="I47" i="2"/>
  <c r="K47" i="2"/>
  <c r="H47" i="2"/>
  <c r="G47" i="2"/>
  <c r="E47" i="2"/>
  <c r="D47" i="2"/>
  <c r="L47" i="2"/>
  <c r="J47" i="2"/>
  <c r="C47" i="2"/>
  <c r="H22" i="9"/>
  <c r="I22" i="9" s="1"/>
  <c r="F47" i="2"/>
  <c r="N22" i="9"/>
  <c r="O22" i="9" s="1"/>
  <c r="P45" i="2"/>
  <c r="P47" i="2" s="1"/>
  <c r="N53" i="9" l="1"/>
  <c r="O53" i="9" s="1"/>
  <c r="H23" i="9"/>
  <c r="I23" i="9" s="1"/>
  <c r="N23" i="9"/>
  <c r="O23" i="9" s="1"/>
</calcChain>
</file>

<file path=xl/sharedStrings.xml><?xml version="1.0" encoding="utf-8"?>
<sst xmlns="http://schemas.openxmlformats.org/spreadsheetml/2006/main" count="220" uniqueCount="96">
  <si>
    <t>namen</t>
  </si>
  <si>
    <t>totaal aantal goed</t>
  </si>
  <si>
    <t>max.score</t>
  </si>
  <si>
    <t>totaal aantal leerlingen</t>
  </si>
  <si>
    <t xml:space="preserve">onvoldoende </t>
  </si>
  <si>
    <t>percentage onvoldoende</t>
  </si>
  <si>
    <t>niveau</t>
  </si>
  <si>
    <t>boekje 1</t>
  </si>
  <si>
    <t>boekje 2</t>
  </si>
  <si>
    <t>Naam:</t>
  </si>
  <si>
    <t>geboortedatum</t>
  </si>
  <si>
    <t>opmerkingen</t>
  </si>
  <si>
    <t>boekje 3</t>
  </si>
  <si>
    <t>boekje 4</t>
  </si>
  <si>
    <t>nummer</t>
  </si>
  <si>
    <t>optellen</t>
  </si>
  <si>
    <t>score</t>
  </si>
  <si>
    <t>aftrekken</t>
  </si>
  <si>
    <t>max. score</t>
  </si>
  <si>
    <t>boekje 4 - door het tiental</t>
  </si>
  <si>
    <t>totaal:</t>
  </si>
  <si>
    <t xml:space="preserve">totaal: </t>
  </si>
  <si>
    <t>naam leerling</t>
  </si>
  <si>
    <t>toets 1 en 2</t>
  </si>
  <si>
    <t>toets 3 en 4</t>
  </si>
  <si>
    <t xml:space="preserve">totaal optellen: </t>
  </si>
  <si>
    <t>totaal aftrekken:</t>
  </si>
  <si>
    <t xml:space="preserve">totaal aftrekken: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</si>
  <si>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</si>
  <si>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</si>
  <si>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</si>
  <si>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</si>
  <si>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</si>
  <si>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</si>
  <si>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</si>
  <si>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</si>
  <si>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</si>
  <si>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blad</t>
  </si>
  <si>
    <r>
      <t xml:space="preserve">toets 1 - optellen tot 10 - basishandeling     </t>
    </r>
    <r>
      <rPr>
        <sz val="10"/>
        <rFont val="Arial"/>
        <family val="2"/>
      </rPr>
      <t>(noteer de score)</t>
    </r>
  </si>
  <si>
    <t>erbij 0</t>
  </si>
  <si>
    <t>erbij 1 (t/m 5)</t>
  </si>
  <si>
    <t>erbij 2 (t/m 5</t>
  </si>
  <si>
    <t>dubbel</t>
  </si>
  <si>
    <t>dubbel + 1</t>
  </si>
  <si>
    <t>samen 10</t>
  </si>
  <si>
    <t xml:space="preserve">bijna 10 </t>
  </si>
  <si>
    <t xml:space="preserve">8. </t>
  </si>
  <si>
    <t xml:space="preserve">9. </t>
  </si>
  <si>
    <r>
      <t xml:space="preserve">toets 2 - aftrekken tot 10 - basishandeling     </t>
    </r>
    <r>
      <rPr>
        <sz val="10"/>
        <rFont val="Arial"/>
        <family val="2"/>
      </rPr>
      <t>(noteer de score)</t>
    </r>
  </si>
  <si>
    <t>eraf 0</t>
  </si>
  <si>
    <t>verdwijn</t>
  </si>
  <si>
    <t>eraf 2 (t/m 10)</t>
  </si>
  <si>
    <t>erbij 2 (t/m 5)</t>
  </si>
  <si>
    <t>bijna 10</t>
  </si>
  <si>
    <t>erbij 1 (t/m 10)</t>
  </si>
  <si>
    <t>erbij 2 (t/m 10)</t>
  </si>
  <si>
    <t xml:space="preserve">eraf 1 </t>
  </si>
  <si>
    <t>de helft</t>
  </si>
  <si>
    <t>antw. 1 (t/m 10)</t>
  </si>
  <si>
    <t>antw. 2 (t/m 10)</t>
  </si>
  <si>
    <t>antw. 1 of 2 (t/m 5)</t>
  </si>
  <si>
    <t>10.</t>
  </si>
  <si>
    <t>antw 1, 2 (t/m 5)</t>
  </si>
  <si>
    <t>boekje 1: tot 10 - gemakkelijker</t>
  </si>
  <si>
    <t>boekje 2: tot 10 - moeilijker</t>
  </si>
  <si>
    <t>antw 1 (t/m 10)</t>
  </si>
  <si>
    <t>antw 2 (t/m 10)</t>
  </si>
  <si>
    <t>10 +</t>
  </si>
  <si>
    <t>erbij 9</t>
  </si>
  <si>
    <t>dubbel + 2</t>
  </si>
  <si>
    <t xml:space="preserve">boekje 3: over de 10 - gemakkelijker </t>
  </si>
  <si>
    <t>dubbel  + 1</t>
  </si>
  <si>
    <t>eraf 10</t>
  </si>
  <si>
    <t>eraf 9</t>
  </si>
  <si>
    <t>10 min …</t>
  </si>
  <si>
    <t>11 min …</t>
  </si>
  <si>
    <t>antw 9</t>
  </si>
  <si>
    <t>12  min … 13 min …</t>
  </si>
  <si>
    <t>10 erbij</t>
  </si>
  <si>
    <t>14 min … 15 min …</t>
  </si>
  <si>
    <t>8 erbij … 7 erbij …</t>
  </si>
  <si>
    <t>4 erbij … 5 erbij …</t>
  </si>
  <si>
    <t>9 min … 10 min …</t>
  </si>
  <si>
    <t>7 min … 8 min …</t>
  </si>
  <si>
    <t>7 erbij … 8 erbij …</t>
  </si>
  <si>
    <t>antw. 9</t>
  </si>
  <si>
    <t>12 min … 13 min …</t>
  </si>
  <si>
    <r>
      <t xml:space="preserve">toets 3 - optellen over de 10 - het nieuwe tiental     </t>
    </r>
    <r>
      <rPr>
        <sz val="10"/>
        <rFont val="Arial"/>
        <family val="2"/>
      </rPr>
      <t>(noteer de score)</t>
    </r>
  </si>
  <si>
    <r>
      <t xml:space="preserve">toets 4 - aftrekken over de 10 - het nieuwe tiental     </t>
    </r>
    <r>
      <rPr>
        <sz val="10"/>
        <rFont val="Arial"/>
        <family val="2"/>
      </rPr>
      <t>(noteer de score)</t>
    </r>
  </si>
  <si>
    <t>datum:</t>
  </si>
  <si>
    <r>
      <t>© Meesterwerk / Edu</t>
    </r>
    <r>
      <rPr>
        <i/>
        <sz val="8"/>
        <rFont val="Arial"/>
        <family val="2"/>
      </rPr>
      <t>force</t>
    </r>
  </si>
  <si>
    <t>Sommen Versnellen</t>
  </si>
  <si>
    <t>© Meesterwerk / Eduforce</t>
  </si>
  <si>
    <t>4, 22</t>
  </si>
  <si>
    <t>7, 16</t>
  </si>
  <si>
    <t>11, 22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</si>
</sst>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[$-413]d/mmm/yy;@"/>
    <numFmt numFmtId="166" formatCode="0.0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Wingdings"/>
      <charset val="2"/>
    </font>
    <font>
      <sz val="10"/>
      <name val="Arial"/>
      <family val="2"/>
    </font>
    <font>
      <b/>
      <sz val="12"/>
      <color indexed="9"/>
      <name val="Arial"/>
      <family val="2"/>
    </font>
    <font>
      <u/>
      <sz val="8"/>
      <color indexed="12"/>
      <name val="Arial"/>
    </font>
    <font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29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0" fillId="0" borderId="1" xfId="0" applyBorder="1"/>
    <xf numFmtId="0" fontId="0" fillId="0" borderId="0" xfId="0" applyBorder="1"/>
    <xf numFmtId="0" fontId="4" fillId="0" borderId="0" xfId="0" applyFont="1" applyBorder="1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2" xfId="0" applyBorder="1"/>
    <xf numFmtId="0" fontId="0" fillId="0" borderId="3" xfId="0" applyBorder="1" applyProtection="1"/>
    <xf numFmtId="0" fontId="0" fillId="0" borderId="3" xfId="0" applyBorder="1"/>
    <xf numFmtId="9" fontId="0" fillId="0" borderId="3" xfId="2" applyFont="1" applyBorder="1" applyAlignment="1">
      <alignment horizontal="center"/>
    </xf>
    <xf numFmtId="0" fontId="2" fillId="0" borderId="0" xfId="0" applyFont="1" applyBorder="1" applyAlignment="1">
      <alignment horizontal="center" textRotation="90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Fill="1" applyBorder="1" applyAlignment="1" applyProtection="1">
      <alignment horizontal="center"/>
    </xf>
    <xf numFmtId="164" fontId="0" fillId="0" borderId="6" xfId="0" applyNumberFormat="1" applyBorder="1" applyAlignment="1" applyProtection="1">
      <alignment horizontal="center"/>
      <protection locked="0"/>
    </xf>
    <xf numFmtId="164" fontId="0" fillId="0" borderId="7" xfId="0" applyNumberFormat="1" applyBorder="1" applyAlignment="1" applyProtection="1">
      <alignment horizontal="center"/>
      <protection locked="0"/>
    </xf>
    <xf numFmtId="164" fontId="0" fillId="0" borderId="8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2" borderId="9" xfId="0" applyFill="1" applyBorder="1" applyProtection="1"/>
    <xf numFmtId="0" fontId="0" fillId="0" borderId="0" xfId="0" applyFill="1" applyBorder="1" applyAlignment="1" applyProtection="1"/>
    <xf numFmtId="0" fontId="0" fillId="0" borderId="0" xfId="0" applyFill="1" applyBorder="1"/>
    <xf numFmtId="0" fontId="4" fillId="0" borderId="0" xfId="0" applyFont="1" applyFill="1" applyBorder="1"/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 applyAlignment="1"/>
    <xf numFmtId="0" fontId="0" fillId="0" borderId="10" xfId="0" applyBorder="1"/>
    <xf numFmtId="0" fontId="0" fillId="0" borderId="4" xfId="0" applyBorder="1"/>
    <xf numFmtId="0" fontId="3" fillId="0" borderId="11" xfId="0" applyFont="1" applyBorder="1" applyAlignment="1">
      <alignment horizontal="center"/>
    </xf>
    <xf numFmtId="0" fontId="4" fillId="3" borderId="9" xfId="0" applyFont="1" applyFill="1" applyBorder="1" applyAlignment="1">
      <alignment horizontal="center" textRotation="90"/>
    </xf>
    <xf numFmtId="0" fontId="3" fillId="0" borderId="0" xfId="0" applyFont="1" applyBorder="1" applyAlignment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12" xfId="0" applyBorder="1"/>
    <xf numFmtId="0" fontId="0" fillId="0" borderId="13" xfId="0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14" xfId="0" applyBorder="1"/>
    <xf numFmtId="0" fontId="0" fillId="2" borderId="15" xfId="0" applyFill="1" applyBorder="1" applyAlignment="1" applyProtection="1">
      <alignment horizontal="center"/>
    </xf>
    <xf numFmtId="0" fontId="0" fillId="2" borderId="15" xfId="0" applyFill="1" applyBorder="1" applyProtection="1"/>
    <xf numFmtId="0" fontId="0" fillId="2" borderId="16" xfId="0" applyFill="1" applyBorder="1" applyAlignment="1" applyProtection="1"/>
    <xf numFmtId="0" fontId="0" fillId="2" borderId="17" xfId="0" applyFill="1" applyBorder="1" applyAlignment="1" applyProtection="1"/>
    <xf numFmtId="0" fontId="3" fillId="0" borderId="0" xfId="0" applyFont="1" applyBorder="1" applyAlignment="1">
      <alignment horizontal="left"/>
    </xf>
    <xf numFmtId="0" fontId="0" fillId="2" borderId="18" xfId="0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0" fillId="0" borderId="0" xfId="0" applyFill="1" applyBorder="1" applyAlignment="1" applyProtection="1">
      <alignment horizontal="left" textRotation="90"/>
    </xf>
    <xf numFmtId="0" fontId="2" fillId="2" borderId="15" xfId="0" applyFont="1" applyFill="1" applyBorder="1" applyAlignment="1">
      <alignment horizontal="center" textRotation="90"/>
    </xf>
    <xf numFmtId="0" fontId="0" fillId="3" borderId="15" xfId="0" applyFill="1" applyBorder="1" applyAlignment="1" applyProtection="1">
      <alignment horizontal="center"/>
    </xf>
    <xf numFmtId="0" fontId="0" fillId="3" borderId="15" xfId="0" applyFill="1" applyBorder="1" applyProtection="1"/>
    <xf numFmtId="0" fontId="0" fillId="3" borderId="16" xfId="0" applyFill="1" applyBorder="1" applyAlignment="1" applyProtection="1"/>
    <xf numFmtId="0" fontId="0" fillId="3" borderId="9" xfId="0" applyFill="1" applyBorder="1" applyProtection="1"/>
    <xf numFmtId="0" fontId="0" fillId="3" borderId="17" xfId="0" applyFill="1" applyBorder="1" applyAlignment="1" applyProtection="1"/>
    <xf numFmtId="0" fontId="2" fillId="2" borderId="15" xfId="0" applyFont="1" applyFill="1" applyBorder="1" applyAlignment="1" applyProtection="1">
      <alignment horizontal="center"/>
    </xf>
    <xf numFmtId="0" fontId="2" fillId="3" borderId="15" xfId="0" applyFont="1" applyFill="1" applyBorder="1" applyAlignment="1" applyProtection="1">
      <alignment horizontal="center"/>
    </xf>
    <xf numFmtId="0" fontId="0" fillId="0" borderId="0" xfId="0" applyBorder="1" applyAlignment="1">
      <alignment horizontal="left" textRotation="90"/>
    </xf>
    <xf numFmtId="0" fontId="2" fillId="0" borderId="0" xfId="0" applyFont="1" applyBorder="1" applyAlignment="1">
      <alignment horizontal="left" textRotation="90"/>
    </xf>
    <xf numFmtId="0" fontId="2" fillId="0" borderId="0" xfId="0" applyFont="1" applyFill="1" applyBorder="1" applyAlignment="1">
      <alignment horizontal="left" textRotation="90"/>
    </xf>
    <xf numFmtId="0" fontId="6" fillId="0" borderId="0" xfId="0" applyFont="1" applyFill="1" applyBorder="1" applyAlignment="1" applyProtection="1">
      <alignment horizontal="left" textRotation="90"/>
    </xf>
    <xf numFmtId="0" fontId="0" fillId="0" borderId="0" xfId="0" applyFill="1" applyBorder="1" applyAlignment="1">
      <alignment horizontal="left" textRotation="90"/>
    </xf>
    <xf numFmtId="164" fontId="0" fillId="0" borderId="0" xfId="0" applyNumberFormat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0" xfId="0" applyFill="1" applyAlignment="1">
      <alignment horizontal="left"/>
    </xf>
    <xf numFmtId="0" fontId="3" fillId="0" borderId="0" xfId="0" applyFont="1" applyAlignment="1">
      <alignment horizontal="center"/>
    </xf>
    <xf numFmtId="0" fontId="0" fillId="4" borderId="0" xfId="0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/>
    </xf>
    <xf numFmtId="0" fontId="7" fillId="5" borderId="19" xfId="0" applyFont="1" applyFill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 textRotation="90"/>
    </xf>
    <xf numFmtId="0" fontId="2" fillId="0" borderId="1" xfId="0" applyFont="1" applyBorder="1" applyAlignment="1" applyProtection="1">
      <alignment horizontal="left" textRotation="90"/>
    </xf>
    <xf numFmtId="0" fontId="2" fillId="0" borderId="0" xfId="0" applyFont="1" applyBorder="1" applyAlignment="1" applyProtection="1">
      <alignment horizontal="left" textRotation="90"/>
    </xf>
    <xf numFmtId="0" fontId="2" fillId="0" borderId="0" xfId="0" applyFont="1" applyBorder="1" applyAlignment="1" applyProtection="1">
      <alignment horizontal="center" textRotation="90"/>
    </xf>
    <xf numFmtId="0" fontId="2" fillId="0" borderId="0" xfId="0" applyFont="1" applyBorder="1" applyAlignment="1" applyProtection="1">
      <alignment textRotation="90"/>
    </xf>
    <xf numFmtId="0" fontId="0" fillId="3" borderId="18" xfId="0" applyFill="1" applyBorder="1" applyProtection="1"/>
    <xf numFmtId="0" fontId="2" fillId="3" borderId="15" xfId="0" applyFont="1" applyFill="1" applyBorder="1" applyProtection="1"/>
    <xf numFmtId="0" fontId="2" fillId="3" borderId="15" xfId="0" applyFont="1" applyFill="1" applyBorder="1" applyAlignment="1" applyProtection="1">
      <alignment textRotation="90"/>
    </xf>
    <xf numFmtId="0" fontId="2" fillId="3" borderId="15" xfId="0" applyFont="1" applyFill="1" applyBorder="1" applyAlignment="1" applyProtection="1">
      <alignment horizontal="center" textRotation="90"/>
    </xf>
    <xf numFmtId="0" fontId="4" fillId="3" borderId="9" xfId="0" applyFont="1" applyFill="1" applyBorder="1" applyAlignment="1" applyProtection="1">
      <alignment horizontal="center" textRotation="90"/>
    </xf>
    <xf numFmtId="0" fontId="4" fillId="2" borderId="9" xfId="0" applyFont="1" applyFill="1" applyBorder="1" applyAlignment="1" applyProtection="1">
      <alignment horizontal="center" textRotation="90"/>
    </xf>
    <xf numFmtId="0" fontId="4" fillId="0" borderId="0" xfId="0" applyFont="1" applyFill="1" applyBorder="1" applyProtection="1"/>
    <xf numFmtId="0" fontId="4" fillId="0" borderId="0" xfId="0" applyFont="1" applyBorder="1" applyProtection="1"/>
    <xf numFmtId="0" fontId="0" fillId="0" borderId="12" xfId="0" applyBorder="1" applyProtection="1"/>
    <xf numFmtId="0" fontId="0" fillId="0" borderId="13" xfId="0" applyBorder="1" applyAlignment="1" applyProtection="1">
      <alignment horizontal="center"/>
    </xf>
    <xf numFmtId="0" fontId="0" fillId="0" borderId="13" xfId="0" applyBorder="1" applyProtection="1"/>
    <xf numFmtId="0" fontId="0" fillId="0" borderId="6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left"/>
    </xf>
    <xf numFmtId="0" fontId="0" fillId="0" borderId="10" xfId="0" applyBorder="1" applyProtection="1"/>
    <xf numFmtId="0" fontId="0" fillId="0" borderId="1" xfId="0" applyBorder="1" applyProtection="1"/>
    <xf numFmtId="0" fontId="0" fillId="0" borderId="1" xfId="0" applyBorder="1" applyAlignment="1" applyProtection="1">
      <alignment horizontal="left"/>
    </xf>
    <xf numFmtId="0" fontId="0" fillId="0" borderId="4" xfId="0" applyBorder="1" applyProtection="1"/>
    <xf numFmtId="0" fontId="0" fillId="0" borderId="5" xfId="0" applyBorder="1" applyAlignment="1" applyProtection="1">
      <alignment horizontal="left"/>
    </xf>
    <xf numFmtId="0" fontId="0" fillId="0" borderId="5" xfId="0" applyBorder="1" applyProtection="1"/>
    <xf numFmtId="0" fontId="0" fillId="0" borderId="0" xfId="0" applyBorder="1" applyAlignment="1" applyProtection="1">
      <alignment horizontal="center"/>
    </xf>
    <xf numFmtId="0" fontId="0" fillId="0" borderId="2" xfId="0" applyBorder="1" applyProtection="1"/>
    <xf numFmtId="9" fontId="0" fillId="0" borderId="3" xfId="2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textRotation="90"/>
    </xf>
    <xf numFmtId="0" fontId="2" fillId="0" borderId="1" xfId="0" applyFont="1" applyBorder="1" applyAlignment="1">
      <alignment horizontal="center" textRotation="90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16" fontId="2" fillId="0" borderId="1" xfId="0" applyNumberFormat="1" applyFont="1" applyBorder="1" applyAlignment="1" applyProtection="1">
      <alignment horizontal="center" textRotation="90"/>
    </xf>
    <xf numFmtId="0" fontId="2" fillId="0" borderId="1" xfId="0" applyFont="1" applyBorder="1" applyAlignment="1" applyProtection="1">
      <alignment horizontal="center" textRotation="90"/>
    </xf>
    <xf numFmtId="0" fontId="0" fillId="2" borderId="18" xfId="0" applyFill="1" applyBorder="1" applyProtection="1"/>
    <xf numFmtId="0" fontId="2" fillId="2" borderId="15" xfId="0" applyFont="1" applyFill="1" applyBorder="1" applyProtection="1"/>
    <xf numFmtId="0" fontId="2" fillId="2" borderId="15" xfId="0" applyFont="1" applyFill="1" applyBorder="1" applyAlignment="1" applyProtection="1">
      <alignment horizontal="center" textRotation="90"/>
    </xf>
    <xf numFmtId="0" fontId="0" fillId="0" borderId="1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6" borderId="18" xfId="0" applyFill="1" applyBorder="1"/>
    <xf numFmtId="0" fontId="0" fillId="6" borderId="16" xfId="0" applyFill="1" applyBorder="1" applyAlignment="1">
      <alignment horizontal="left"/>
    </xf>
    <xf numFmtId="0" fontId="0" fillId="6" borderId="14" xfId="0" applyFill="1" applyBorder="1"/>
    <xf numFmtId="0" fontId="0" fillId="6" borderId="20" xfId="0" applyFill="1" applyBorder="1" applyAlignment="1">
      <alignment horizontal="left"/>
    </xf>
    <xf numFmtId="0" fontId="0" fillId="6" borderId="21" xfId="0" applyFill="1" applyBorder="1"/>
    <xf numFmtId="0" fontId="0" fillId="6" borderId="17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0" fontId="0" fillId="4" borderId="18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4" xfId="0" applyFill="1" applyBorder="1"/>
    <xf numFmtId="0" fontId="0" fillId="4" borderId="20" xfId="0" applyFill="1" applyBorder="1"/>
    <xf numFmtId="0" fontId="0" fillId="0" borderId="20" xfId="0" applyBorder="1"/>
    <xf numFmtId="0" fontId="0" fillId="0" borderId="14" xfId="0" applyBorder="1" applyAlignment="1">
      <alignment horizontal="left"/>
    </xf>
    <xf numFmtId="0" fontId="0" fillId="0" borderId="21" xfId="0" applyFill="1" applyBorder="1"/>
    <xf numFmtId="0" fontId="0" fillId="0" borderId="9" xfId="0" applyFill="1" applyBorder="1"/>
    <xf numFmtId="0" fontId="0" fillId="0" borderId="17" xfId="0" applyFill="1" applyBorder="1"/>
    <xf numFmtId="0" fontId="5" fillId="3" borderId="18" xfId="0" applyFont="1" applyFill="1" applyBorder="1" applyAlignment="1" applyProtection="1">
      <alignment horizontal="center" vertical="top" wrapText="1"/>
    </xf>
    <xf numFmtId="0" fontId="2" fillId="3" borderId="22" xfId="0" applyFont="1" applyFill="1" applyBorder="1" applyAlignment="1" applyProtection="1">
      <alignment horizontal="center"/>
    </xf>
    <xf numFmtId="0" fontId="0" fillId="3" borderId="21" xfId="0" applyFill="1" applyBorder="1" applyAlignment="1" applyProtection="1">
      <alignment horizontal="center"/>
    </xf>
    <xf numFmtId="0" fontId="0" fillId="3" borderId="9" xfId="0" applyFill="1" applyBorder="1" applyAlignment="1" applyProtection="1">
      <alignment horizontal="center"/>
    </xf>
    <xf numFmtId="0" fontId="0" fillId="3" borderId="23" xfId="0" applyFill="1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2" borderId="24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0" xfId="0" applyNumberFormat="1" applyBorder="1"/>
    <xf numFmtId="0" fontId="7" fillId="5" borderId="19" xfId="0" applyFont="1" applyFill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26" xfId="0" applyFill="1" applyBorder="1" applyAlignment="1">
      <alignment horizontal="left"/>
    </xf>
    <xf numFmtId="0" fontId="0" fillId="6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 applyProtection="1">
      <alignment horizontal="center"/>
    </xf>
    <xf numFmtId="0" fontId="9" fillId="0" borderId="0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</xf>
    <xf numFmtId="0" fontId="0" fillId="0" borderId="15" xfId="0" applyBorder="1" applyProtection="1"/>
    <xf numFmtId="0" fontId="0" fillId="0" borderId="9" xfId="0" applyBorder="1" applyProtection="1"/>
    <xf numFmtId="0" fontId="4" fillId="3" borderId="0" xfId="0" applyFont="1" applyFill="1" applyBorder="1" applyAlignment="1" applyProtection="1">
      <alignment textRotation="90"/>
    </xf>
    <xf numFmtId="0" fontId="4" fillId="3" borderId="0" xfId="0" applyFont="1" applyFill="1" applyBorder="1" applyAlignment="1" applyProtection="1">
      <alignment horizontal="center" textRotation="90"/>
    </xf>
    <xf numFmtId="0" fontId="4" fillId="3" borderId="14" xfId="0" applyFont="1" applyFill="1" applyBorder="1" applyProtection="1"/>
    <xf numFmtId="0" fontId="4" fillId="3" borderId="0" xfId="0" applyFont="1" applyFill="1" applyBorder="1" applyAlignment="1" applyProtection="1">
      <alignment horizontal="right"/>
    </xf>
    <xf numFmtId="0" fontId="0" fillId="0" borderId="7" xfId="0" applyBorder="1" applyAlignment="1" applyProtection="1">
      <alignment horizontal="center"/>
    </xf>
    <xf numFmtId="0" fontId="0" fillId="0" borderId="13" xfId="0" applyBorder="1" applyAlignment="1" applyProtection="1">
      <alignment horizontal="left"/>
    </xf>
    <xf numFmtId="0" fontId="4" fillId="2" borderId="14" xfId="0" applyFont="1" applyFill="1" applyBorder="1" applyProtection="1"/>
    <xf numFmtId="0" fontId="4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 textRotation="90"/>
    </xf>
    <xf numFmtId="0" fontId="2" fillId="0" borderId="0" xfId="0" applyFont="1" applyFill="1" applyBorder="1" applyAlignment="1">
      <alignment horizontal="center" textRotation="90"/>
    </xf>
    <xf numFmtId="0" fontId="0" fillId="0" borderId="15" xfId="0" applyBorder="1"/>
    <xf numFmtId="0" fontId="0" fillId="0" borderId="9" xfId="0" applyBorder="1"/>
    <xf numFmtId="0" fontId="4" fillId="2" borderId="14" xfId="0" applyFont="1" applyFill="1" applyBorder="1"/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textRotation="9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7" borderId="0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165" fontId="0" fillId="3" borderId="0" xfId="0" applyNumberFormat="1" applyFill="1" applyBorder="1" applyAlignment="1" applyProtection="1">
      <alignment horizontal="left"/>
      <protection locked="0"/>
    </xf>
    <xf numFmtId="0" fontId="4" fillId="0" borderId="15" xfId="0" applyFont="1" applyBorder="1" applyAlignment="1"/>
    <xf numFmtId="9" fontId="0" fillId="0" borderId="3" xfId="2" applyNumberFormat="1" applyFont="1" applyBorder="1" applyAlignment="1" applyProtection="1">
      <alignment horizontal="center"/>
    </xf>
    <xf numFmtId="0" fontId="11" fillId="0" borderId="0" xfId="0" applyFont="1" applyProtection="1"/>
    <xf numFmtId="166" fontId="6" fillId="13" borderId="32" xfId="0" applyNumberFormat="1" applyFont="1" applyFill="1" applyBorder="1" applyAlignment="1" applyProtection="1">
      <alignment vertical="center" wrapText="1"/>
      <protection locked="0"/>
    </xf>
    <xf numFmtId="166" fontId="6" fillId="13" borderId="2" xfId="0" applyNumberFormat="1" applyFont="1" applyFill="1" applyBorder="1" applyAlignment="1" applyProtection="1">
      <alignment vertical="center" wrapText="1"/>
      <protection locked="0"/>
    </xf>
    <xf numFmtId="0" fontId="0" fillId="13" borderId="2" xfId="0" applyFill="1" applyBorder="1" applyAlignment="1" applyProtection="1">
      <alignment horizontal="left"/>
      <protection locked="0"/>
    </xf>
    <xf numFmtId="0" fontId="0" fillId="13" borderId="28" xfId="0" applyFill="1" applyBorder="1" applyAlignment="1" applyProtection="1">
      <alignment horizontal="left"/>
      <protection locked="0"/>
    </xf>
    <xf numFmtId="0" fontId="6" fillId="0" borderId="0" xfId="1" applyFont="1" applyFill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3" fillId="0" borderId="29" xfId="0" applyFont="1" applyBorder="1" applyAlignment="1" applyProtection="1">
      <alignment horizontal="left"/>
    </xf>
    <xf numFmtId="0" fontId="3" fillId="0" borderId="30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center"/>
    </xf>
    <xf numFmtId="0" fontId="4" fillId="0" borderId="31" xfId="0" applyFont="1" applyBorder="1" applyAlignment="1" applyProtection="1">
      <alignment horizontal="center"/>
    </xf>
    <xf numFmtId="0" fontId="2" fillId="2" borderId="15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20" xfId="0" applyFill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2" fillId="8" borderId="15" xfId="0" applyFont="1" applyFill="1" applyBorder="1" applyAlignment="1" applyProtection="1">
      <alignment horizontal="center"/>
    </xf>
    <xf numFmtId="0" fontId="2" fillId="9" borderId="15" xfId="0" applyFont="1" applyFill="1" applyBorder="1" applyAlignment="1" applyProtection="1">
      <alignment horizontal="center"/>
    </xf>
    <xf numFmtId="0" fontId="0" fillId="0" borderId="9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5" xfId="0" applyFill="1" applyBorder="1" applyAlignment="1" applyProtection="1">
      <alignment horizontal="left"/>
      <protection locked="0"/>
    </xf>
    <xf numFmtId="0" fontId="0" fillId="0" borderId="16" xfId="0" applyFill="1" applyBorder="1" applyAlignment="1" applyProtection="1">
      <alignment horizontal="left"/>
      <protection locked="0"/>
    </xf>
    <xf numFmtId="0" fontId="2" fillId="3" borderId="15" xfId="0" applyFont="1" applyFill="1" applyBorder="1" applyAlignment="1" applyProtection="1">
      <alignment horizontal="center"/>
    </xf>
    <xf numFmtId="0" fontId="2" fillId="10" borderId="15" xfId="0" applyFont="1" applyFill="1" applyBorder="1" applyAlignment="1" applyProtection="1">
      <alignment horizontal="center"/>
    </xf>
    <xf numFmtId="0" fontId="2" fillId="11" borderId="15" xfId="0" applyFont="1" applyFill="1" applyBorder="1" applyAlignment="1" applyProtection="1">
      <alignment horizontal="center"/>
    </xf>
    <xf numFmtId="0" fontId="3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2" fillId="10" borderId="15" xfId="0" applyFont="1" applyFill="1" applyBorder="1" applyAlignment="1">
      <alignment horizontal="center"/>
    </xf>
    <xf numFmtId="0" fontId="2" fillId="11" borderId="15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32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11" borderId="32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0" fillId="12" borderId="12" xfId="0" applyFill="1" applyBorder="1" applyAlignment="1">
      <alignment horizontal="center"/>
    </xf>
    <xf numFmtId="0" fontId="0" fillId="12" borderId="13" xfId="0" applyFill="1" applyBorder="1" applyAlignment="1">
      <alignment horizontal="center"/>
    </xf>
    <xf numFmtId="0" fontId="0" fillId="12" borderId="32" xfId="0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</cellXfs>
  <cellStyles count="3">
    <cellStyle name="Hyperlink" xfId="1" builtinId="8"/>
    <cellStyle name="Procent" xfId="2" builtinId="5"/>
    <cellStyle name="Standaard" xfId="0" builtinId="0"/>
  </cellStyles>
  <dxfs count="146"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23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9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23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9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9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23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9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3"/>
        </patternFill>
      </fill>
    </dxf>
    <dxf>
      <fill>
        <patternFill>
          <bgColor indexed="22"/>
        </patternFill>
      </fill>
    </dxf>
    <dxf>
      <fill>
        <patternFill>
          <bgColor indexed="23"/>
        </patternFill>
      </fill>
    </dxf>
    <dxf>
      <fill>
        <patternFill>
          <bgColor indexed="22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oets 3'!A1"/><Relationship Id="rId7" Type="http://schemas.openxmlformats.org/officeDocument/2006/relationships/hyperlink" Target="http://www.meesterharrie.nl" TargetMode="External"/><Relationship Id="rId2" Type="http://schemas.openxmlformats.org/officeDocument/2006/relationships/hyperlink" Target="#'toets 2'!A1"/><Relationship Id="rId1" Type="http://schemas.openxmlformats.org/officeDocument/2006/relationships/hyperlink" Target="#'toets 1'!A1"/><Relationship Id="rId6" Type="http://schemas.openxmlformats.org/officeDocument/2006/relationships/hyperlink" Target="#namen!A1"/><Relationship Id="rId5" Type="http://schemas.openxmlformats.org/officeDocument/2006/relationships/hyperlink" Target="#leerlingprofiel!A1"/><Relationship Id="rId4" Type="http://schemas.openxmlformats.org/officeDocument/2006/relationships/hyperlink" Target="#'toets 4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toets 3'!A1"/><Relationship Id="rId2" Type="http://schemas.openxmlformats.org/officeDocument/2006/relationships/hyperlink" Target="#'toets 2'!A1"/><Relationship Id="rId1" Type="http://schemas.openxmlformats.org/officeDocument/2006/relationships/hyperlink" Target="#'toets 1'!A1"/><Relationship Id="rId6" Type="http://schemas.openxmlformats.org/officeDocument/2006/relationships/hyperlink" Target="#namen!A1"/><Relationship Id="rId5" Type="http://schemas.openxmlformats.org/officeDocument/2006/relationships/hyperlink" Target="#leerlingprofiel!A1"/><Relationship Id="rId4" Type="http://schemas.openxmlformats.org/officeDocument/2006/relationships/hyperlink" Target="#'toets 4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toets 3'!A1"/><Relationship Id="rId2" Type="http://schemas.openxmlformats.org/officeDocument/2006/relationships/hyperlink" Target="#'toets 2'!A1"/><Relationship Id="rId1" Type="http://schemas.openxmlformats.org/officeDocument/2006/relationships/hyperlink" Target="#'toets 1'!A1"/><Relationship Id="rId6" Type="http://schemas.openxmlformats.org/officeDocument/2006/relationships/hyperlink" Target="#namen!A1"/><Relationship Id="rId5" Type="http://schemas.openxmlformats.org/officeDocument/2006/relationships/hyperlink" Target="#leerlingprofiel!A1"/><Relationship Id="rId4" Type="http://schemas.openxmlformats.org/officeDocument/2006/relationships/hyperlink" Target="#'toets 4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toets 3'!A1"/><Relationship Id="rId2" Type="http://schemas.openxmlformats.org/officeDocument/2006/relationships/hyperlink" Target="#'toets 2'!A1"/><Relationship Id="rId1" Type="http://schemas.openxmlformats.org/officeDocument/2006/relationships/hyperlink" Target="#'toets 1'!A1"/><Relationship Id="rId6" Type="http://schemas.openxmlformats.org/officeDocument/2006/relationships/hyperlink" Target="#namen!A1"/><Relationship Id="rId5" Type="http://schemas.openxmlformats.org/officeDocument/2006/relationships/hyperlink" Target="#leerlingprofiel!A1"/><Relationship Id="rId4" Type="http://schemas.openxmlformats.org/officeDocument/2006/relationships/hyperlink" Target="#'toets 4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toets 3'!A1"/><Relationship Id="rId2" Type="http://schemas.openxmlformats.org/officeDocument/2006/relationships/hyperlink" Target="#'toets 2'!A1"/><Relationship Id="rId1" Type="http://schemas.openxmlformats.org/officeDocument/2006/relationships/hyperlink" Target="#'toets 1'!A1"/><Relationship Id="rId6" Type="http://schemas.openxmlformats.org/officeDocument/2006/relationships/hyperlink" Target="#namen!A1"/><Relationship Id="rId5" Type="http://schemas.openxmlformats.org/officeDocument/2006/relationships/hyperlink" Target="#leerlingprofiel!A1"/><Relationship Id="rId4" Type="http://schemas.openxmlformats.org/officeDocument/2006/relationships/hyperlink" Target="#'toets 4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toets 3'!A1"/><Relationship Id="rId2" Type="http://schemas.openxmlformats.org/officeDocument/2006/relationships/hyperlink" Target="#'toets 2'!A1"/><Relationship Id="rId1" Type="http://schemas.openxmlformats.org/officeDocument/2006/relationships/hyperlink" Target="#'toets 1'!A1"/><Relationship Id="rId6" Type="http://schemas.openxmlformats.org/officeDocument/2006/relationships/hyperlink" Target="#namen!A1"/><Relationship Id="rId5" Type="http://schemas.openxmlformats.org/officeDocument/2006/relationships/hyperlink" Target="#leerlingprofiel!A1"/><Relationship Id="rId4" Type="http://schemas.openxmlformats.org/officeDocument/2006/relationships/hyperlink" Target="#'toets 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437029</xdr:colOff>
      <xdr:row>4</xdr:row>
      <xdr:rowOff>33617</xdr:rowOff>
    </xdr:from>
    <xdr:to>
      <xdr:col>9</xdr:col>
      <xdr:colOff>206188</xdr:colOff>
      <xdr:row>7</xdr:row>
      <xdr:rowOff>0</xdr:rowOff>
    </xdr:to>
    <xdr:sp macro="" textlink="">
      <xdr:nvSpPr>
        <xdr:cNvPr id="2" name="Afgeronde rechthoek 1"/>
        <xdr:cNvSpPr/>
      </xdr:nvSpPr>
      <xdr:spPr bwMode="auto">
        <a:xfrm>
          <a:off x="4997823" y="683558"/>
          <a:ext cx="1584512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6</xdr:col>
      <xdr:colOff>421341</xdr:colOff>
      <xdr:row>7</xdr:row>
      <xdr:rowOff>152399</xdr:rowOff>
    </xdr:from>
    <xdr:to>
      <xdr:col>9</xdr:col>
      <xdr:colOff>190500</xdr:colOff>
      <xdr:row>10</xdr:row>
      <xdr:rowOff>118782</xdr:rowOff>
    </xdr:to>
    <xdr:sp macro="" textlink="">
      <xdr:nvSpPr>
        <xdr:cNvPr id="8" name="Afgeronde rechthoek 7">
          <a:hlinkClick xmlns:r="http://schemas.openxmlformats.org/officeDocument/2006/relationships" r:id="rId1"/>
        </xdr:cNvPr>
        <xdr:cNvSpPr/>
      </xdr:nvSpPr>
      <xdr:spPr bwMode="auto">
        <a:xfrm>
          <a:off x="4982135" y="1272987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1</a:t>
          </a:r>
          <a:endParaRPr lang="nl-NL" sz="1800"/>
        </a:p>
      </xdr:txBody>
    </xdr:sp>
    <xdr:clientData fPrintsWithSheet="0"/>
  </xdr:twoCellAnchor>
  <xdr:twoCellAnchor>
    <xdr:from>
      <xdr:col>6</xdr:col>
      <xdr:colOff>439270</xdr:colOff>
      <xdr:row>12</xdr:row>
      <xdr:rowOff>2240</xdr:rowOff>
    </xdr:from>
    <xdr:to>
      <xdr:col>9</xdr:col>
      <xdr:colOff>208429</xdr:colOff>
      <xdr:row>14</xdr:row>
      <xdr:rowOff>125505</xdr:rowOff>
    </xdr:to>
    <xdr:sp macro="" textlink="">
      <xdr:nvSpPr>
        <xdr:cNvPr id="9" name="Afgeronde rechthoek 8">
          <a:hlinkClick xmlns:r="http://schemas.openxmlformats.org/officeDocument/2006/relationships" r:id="rId2"/>
        </xdr:cNvPr>
        <xdr:cNvSpPr/>
      </xdr:nvSpPr>
      <xdr:spPr bwMode="auto">
        <a:xfrm>
          <a:off x="5000064" y="1907240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2</a:t>
          </a:r>
          <a:endParaRPr lang="nl-NL" sz="1800"/>
        </a:p>
      </xdr:txBody>
    </xdr:sp>
    <xdr:clientData fPrintsWithSheet="0"/>
  </xdr:twoCellAnchor>
  <xdr:twoCellAnchor>
    <xdr:from>
      <xdr:col>6</xdr:col>
      <xdr:colOff>423582</xdr:colOff>
      <xdr:row>16</xdr:row>
      <xdr:rowOff>8964</xdr:rowOff>
    </xdr:from>
    <xdr:to>
      <xdr:col>9</xdr:col>
      <xdr:colOff>192741</xdr:colOff>
      <xdr:row>18</xdr:row>
      <xdr:rowOff>132229</xdr:rowOff>
    </xdr:to>
    <xdr:sp macro="" textlink="">
      <xdr:nvSpPr>
        <xdr:cNvPr id="10" name="Afgeronde rechthoek 9">
          <a:hlinkClick xmlns:r="http://schemas.openxmlformats.org/officeDocument/2006/relationships" r:id="rId3"/>
        </xdr:cNvPr>
        <xdr:cNvSpPr/>
      </xdr:nvSpPr>
      <xdr:spPr bwMode="auto">
        <a:xfrm>
          <a:off x="4984376" y="2541493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3</a:t>
          </a:r>
          <a:endParaRPr lang="nl-NL" sz="1800"/>
        </a:p>
      </xdr:txBody>
    </xdr:sp>
    <xdr:clientData fPrintsWithSheet="0"/>
  </xdr:twoCellAnchor>
  <xdr:twoCellAnchor>
    <xdr:from>
      <xdr:col>6</xdr:col>
      <xdr:colOff>419099</xdr:colOff>
      <xdr:row>20</xdr:row>
      <xdr:rowOff>38099</xdr:rowOff>
    </xdr:from>
    <xdr:to>
      <xdr:col>9</xdr:col>
      <xdr:colOff>188258</xdr:colOff>
      <xdr:row>23</xdr:row>
      <xdr:rowOff>4482</xdr:rowOff>
    </xdr:to>
    <xdr:sp macro="" textlink="">
      <xdr:nvSpPr>
        <xdr:cNvPr id="11" name="Afgeronde rechthoek 10">
          <a:hlinkClick xmlns:r="http://schemas.openxmlformats.org/officeDocument/2006/relationships" r:id="rId4"/>
        </xdr:cNvPr>
        <xdr:cNvSpPr/>
      </xdr:nvSpPr>
      <xdr:spPr bwMode="auto">
        <a:xfrm>
          <a:off x="4979893" y="3198158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4</a:t>
          </a:r>
          <a:endParaRPr lang="nl-NL" sz="1800"/>
        </a:p>
      </xdr:txBody>
    </xdr:sp>
    <xdr:clientData fPrintsWithSheet="0"/>
  </xdr:twoCellAnchor>
  <xdr:twoCellAnchor>
    <xdr:from>
      <xdr:col>6</xdr:col>
      <xdr:colOff>425822</xdr:colOff>
      <xdr:row>24</xdr:row>
      <xdr:rowOff>22412</xdr:rowOff>
    </xdr:from>
    <xdr:to>
      <xdr:col>9</xdr:col>
      <xdr:colOff>194981</xdr:colOff>
      <xdr:row>26</xdr:row>
      <xdr:rowOff>145677</xdr:rowOff>
    </xdr:to>
    <xdr:sp macro="" textlink="">
      <xdr:nvSpPr>
        <xdr:cNvPr id="12" name="Afgeronde rechthoek 11">
          <a:hlinkClick xmlns:r="http://schemas.openxmlformats.org/officeDocument/2006/relationships" r:id="rId5"/>
        </xdr:cNvPr>
        <xdr:cNvSpPr/>
      </xdr:nvSpPr>
      <xdr:spPr bwMode="auto">
        <a:xfrm>
          <a:off x="4986616" y="3810000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  <xdr:twoCellAnchor>
    <xdr:from>
      <xdr:col>6</xdr:col>
      <xdr:colOff>443753</xdr:colOff>
      <xdr:row>28</xdr:row>
      <xdr:rowOff>17928</xdr:rowOff>
    </xdr:from>
    <xdr:to>
      <xdr:col>9</xdr:col>
      <xdr:colOff>212912</xdr:colOff>
      <xdr:row>30</xdr:row>
      <xdr:rowOff>141194</xdr:rowOff>
    </xdr:to>
    <xdr:sp macro="" textlink="">
      <xdr:nvSpPr>
        <xdr:cNvPr id="13" name="Afgeronde rechthoek 12">
          <a:hlinkClick xmlns:r="http://schemas.openxmlformats.org/officeDocument/2006/relationships" r:id="rId6"/>
        </xdr:cNvPr>
        <xdr:cNvSpPr/>
      </xdr:nvSpPr>
      <xdr:spPr bwMode="auto">
        <a:xfrm>
          <a:off x="5004547" y="4433046"/>
          <a:ext cx="1584512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  <xdr:twoCellAnchor editAs="oneCell">
    <xdr:from>
      <xdr:col>12</xdr:col>
      <xdr:colOff>369794</xdr:colOff>
      <xdr:row>17</xdr:row>
      <xdr:rowOff>44823</xdr:rowOff>
    </xdr:from>
    <xdr:to>
      <xdr:col>16</xdr:col>
      <xdr:colOff>73959</xdr:colOff>
      <xdr:row>30</xdr:row>
      <xdr:rowOff>53228</xdr:rowOff>
    </xdr:to>
    <xdr:pic>
      <xdr:nvPicPr>
        <xdr:cNvPr id="14" name="Afbeelding 13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6412" y="2734235"/>
          <a:ext cx="2124635" cy="2047875"/>
        </a:xfrm>
        <a:prstGeom prst="rect">
          <a:avLst/>
        </a:prstGeom>
        <a:noFill/>
        <a:effectLst>
          <a:outerShdw blurRad="50800" dist="38100" dir="16200000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extrusionH="76200">
          <a:bevelT/>
          <a:extrusionClr>
            <a:schemeClr val="tx1">
              <a:lumMod val="50000"/>
              <a:lumOff val="50000"/>
            </a:schemeClr>
          </a:extrusion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123825</xdr:rowOff>
    </xdr:from>
    <xdr:to>
      <xdr:col>1</xdr:col>
      <xdr:colOff>1038225</xdr:colOff>
      <xdr:row>3</xdr:row>
      <xdr:rowOff>314325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276225" y="6000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onvoldoende</a:t>
          </a:r>
        </a:p>
      </xdr:txBody>
    </xdr:sp>
    <xdr:clientData/>
  </xdr:twoCellAnchor>
  <xdr:twoCellAnchor>
    <xdr:from>
      <xdr:col>1</xdr:col>
      <xdr:colOff>9525</xdr:colOff>
      <xdr:row>3</xdr:row>
      <xdr:rowOff>314325</xdr:rowOff>
    </xdr:from>
    <xdr:to>
      <xdr:col>1</xdr:col>
      <xdr:colOff>1038225</xdr:colOff>
      <xdr:row>3</xdr:row>
      <xdr:rowOff>504825</xdr:rowOff>
    </xdr:to>
    <xdr:sp macro="" textlink="">
      <xdr:nvSpPr>
        <xdr:cNvPr id="4099" name="Text Box 3"/>
        <xdr:cNvSpPr txBox="1">
          <a:spLocks noChangeArrowheads="1"/>
        </xdr:cNvSpPr>
      </xdr:nvSpPr>
      <xdr:spPr bwMode="auto">
        <a:xfrm>
          <a:off x="276225" y="7905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matig</a:t>
          </a:r>
        </a:p>
      </xdr:txBody>
    </xdr:sp>
    <xdr:clientData/>
  </xdr:twoCellAnchor>
  <xdr:twoCellAnchor>
    <xdr:from>
      <xdr:col>1</xdr:col>
      <xdr:colOff>9525</xdr:colOff>
      <xdr:row>3</xdr:row>
      <xdr:rowOff>695325</xdr:rowOff>
    </xdr:from>
    <xdr:to>
      <xdr:col>1</xdr:col>
      <xdr:colOff>1038225</xdr:colOff>
      <xdr:row>3</xdr:row>
      <xdr:rowOff>885825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276225" y="11715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goed</a:t>
          </a:r>
        </a:p>
      </xdr:txBody>
    </xdr:sp>
    <xdr:clientData/>
  </xdr:twoCellAnchor>
  <xdr:twoCellAnchor>
    <xdr:from>
      <xdr:col>1</xdr:col>
      <xdr:colOff>9525</xdr:colOff>
      <xdr:row>3</xdr:row>
      <xdr:rowOff>504825</xdr:rowOff>
    </xdr:from>
    <xdr:to>
      <xdr:col>1</xdr:col>
      <xdr:colOff>1038225</xdr:colOff>
      <xdr:row>3</xdr:row>
      <xdr:rowOff>695325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276225" y="9810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voldoende</a:t>
          </a:r>
        </a:p>
      </xdr:txBody>
    </xdr:sp>
    <xdr:clientData/>
  </xdr:twoCellAnchor>
  <xdr:twoCellAnchor>
    <xdr:from>
      <xdr:col>26</xdr:col>
      <xdr:colOff>17930</xdr:colOff>
      <xdr:row>1</xdr:row>
      <xdr:rowOff>0</xdr:rowOff>
    </xdr:from>
    <xdr:to>
      <xdr:col>28</xdr:col>
      <xdr:colOff>388005</xdr:colOff>
      <xdr:row>3</xdr:row>
      <xdr:rowOff>127468</xdr:rowOff>
    </xdr:to>
    <xdr:sp macro="" textlink="">
      <xdr:nvSpPr>
        <xdr:cNvPr id="6" name="Afgeronde rechthoek 5"/>
        <xdr:cNvSpPr/>
      </xdr:nvSpPr>
      <xdr:spPr bwMode="auto">
        <a:xfrm>
          <a:off x="13424368" y="166688"/>
          <a:ext cx="1584512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26</xdr:col>
      <xdr:colOff>2242</xdr:colOff>
      <xdr:row>3</xdr:row>
      <xdr:rowOff>279867</xdr:rowOff>
    </xdr:from>
    <xdr:to>
      <xdr:col>28</xdr:col>
      <xdr:colOff>372317</xdr:colOff>
      <xdr:row>3</xdr:row>
      <xdr:rowOff>716897</xdr:rowOff>
    </xdr:to>
    <xdr:sp macro="" textlink="">
      <xdr:nvSpPr>
        <xdr:cNvPr id="7" name="Afgeronde rechthoek 6">
          <a:hlinkClick xmlns:r="http://schemas.openxmlformats.org/officeDocument/2006/relationships" r:id="rId1"/>
        </xdr:cNvPr>
        <xdr:cNvSpPr/>
      </xdr:nvSpPr>
      <xdr:spPr bwMode="auto">
        <a:xfrm>
          <a:off x="13408680" y="756117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1</a:t>
          </a:r>
          <a:endParaRPr lang="nl-NL" sz="1800"/>
        </a:p>
      </xdr:txBody>
    </xdr:sp>
    <xdr:clientData fPrintsWithSheet="0"/>
  </xdr:twoCellAnchor>
  <xdr:twoCellAnchor>
    <xdr:from>
      <xdr:col>26</xdr:col>
      <xdr:colOff>20171</xdr:colOff>
      <xdr:row>3</xdr:row>
      <xdr:rowOff>914120</xdr:rowOff>
    </xdr:from>
    <xdr:to>
      <xdr:col>28</xdr:col>
      <xdr:colOff>390246</xdr:colOff>
      <xdr:row>4</xdr:row>
      <xdr:rowOff>160525</xdr:rowOff>
    </xdr:to>
    <xdr:sp macro="" textlink="">
      <xdr:nvSpPr>
        <xdr:cNvPr id="8" name="Afgeronde rechthoek 7">
          <a:hlinkClick xmlns:r="http://schemas.openxmlformats.org/officeDocument/2006/relationships" r:id="rId2"/>
        </xdr:cNvPr>
        <xdr:cNvSpPr/>
      </xdr:nvSpPr>
      <xdr:spPr bwMode="auto">
        <a:xfrm>
          <a:off x="13426609" y="1390370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2</a:t>
          </a:r>
          <a:endParaRPr lang="nl-NL" sz="1800"/>
        </a:p>
      </xdr:txBody>
    </xdr:sp>
    <xdr:clientData fPrintsWithSheet="0"/>
  </xdr:twoCellAnchor>
  <xdr:twoCellAnchor>
    <xdr:from>
      <xdr:col>26</xdr:col>
      <xdr:colOff>4483</xdr:colOff>
      <xdr:row>6</xdr:row>
      <xdr:rowOff>71998</xdr:rowOff>
    </xdr:from>
    <xdr:to>
      <xdr:col>28</xdr:col>
      <xdr:colOff>374558</xdr:colOff>
      <xdr:row>9</xdr:row>
      <xdr:rowOff>8965</xdr:rowOff>
    </xdr:to>
    <xdr:sp macro="" textlink="">
      <xdr:nvSpPr>
        <xdr:cNvPr id="9" name="Afgeronde rechthoek 8">
          <a:hlinkClick xmlns:r="http://schemas.openxmlformats.org/officeDocument/2006/relationships" r:id="rId3"/>
        </xdr:cNvPr>
        <xdr:cNvSpPr/>
      </xdr:nvSpPr>
      <xdr:spPr bwMode="auto">
        <a:xfrm>
          <a:off x="13410921" y="2024623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3</a:t>
          </a:r>
          <a:endParaRPr lang="nl-NL" sz="1800"/>
        </a:p>
      </xdr:txBody>
    </xdr:sp>
    <xdr:clientData fPrintsWithSheet="0"/>
  </xdr:twoCellAnchor>
  <xdr:twoCellAnchor>
    <xdr:from>
      <xdr:col>26</xdr:col>
      <xdr:colOff>0</xdr:colOff>
      <xdr:row>10</xdr:row>
      <xdr:rowOff>61913</xdr:rowOff>
    </xdr:from>
    <xdr:to>
      <xdr:col>28</xdr:col>
      <xdr:colOff>370075</xdr:colOff>
      <xdr:row>12</xdr:row>
      <xdr:rowOff>165568</xdr:rowOff>
    </xdr:to>
    <xdr:sp macro="" textlink="">
      <xdr:nvSpPr>
        <xdr:cNvPr id="10" name="Afgeronde rechthoek 9">
          <a:hlinkClick xmlns:r="http://schemas.openxmlformats.org/officeDocument/2006/relationships" r:id="rId4"/>
        </xdr:cNvPr>
        <xdr:cNvSpPr/>
      </xdr:nvSpPr>
      <xdr:spPr bwMode="auto">
        <a:xfrm>
          <a:off x="13406438" y="2681288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4</a:t>
          </a:r>
          <a:endParaRPr lang="nl-NL" sz="1800"/>
        </a:p>
      </xdr:txBody>
    </xdr:sp>
    <xdr:clientData fPrintsWithSheet="0"/>
  </xdr:twoCellAnchor>
  <xdr:twoCellAnchor>
    <xdr:from>
      <xdr:col>26</xdr:col>
      <xdr:colOff>6723</xdr:colOff>
      <xdr:row>14</xdr:row>
      <xdr:rowOff>7005</xdr:rowOff>
    </xdr:from>
    <xdr:to>
      <xdr:col>28</xdr:col>
      <xdr:colOff>376798</xdr:colOff>
      <xdr:row>16</xdr:row>
      <xdr:rowOff>110660</xdr:rowOff>
    </xdr:to>
    <xdr:sp macro="" textlink="">
      <xdr:nvSpPr>
        <xdr:cNvPr id="11" name="Afgeronde rechthoek 10">
          <a:hlinkClick xmlns:r="http://schemas.openxmlformats.org/officeDocument/2006/relationships" r:id="rId5"/>
        </xdr:cNvPr>
        <xdr:cNvSpPr/>
      </xdr:nvSpPr>
      <xdr:spPr bwMode="auto">
        <a:xfrm>
          <a:off x="13413161" y="3293130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  <xdr:twoCellAnchor>
    <xdr:from>
      <xdr:col>26</xdr:col>
      <xdr:colOff>24654</xdr:colOff>
      <xdr:row>17</xdr:row>
      <xdr:rowOff>129988</xdr:rowOff>
    </xdr:from>
    <xdr:to>
      <xdr:col>28</xdr:col>
      <xdr:colOff>394729</xdr:colOff>
      <xdr:row>20</xdr:row>
      <xdr:rowOff>66956</xdr:rowOff>
    </xdr:to>
    <xdr:sp macro="" textlink="">
      <xdr:nvSpPr>
        <xdr:cNvPr id="12" name="Afgeronde rechthoek 11">
          <a:hlinkClick xmlns:r="http://schemas.openxmlformats.org/officeDocument/2006/relationships" r:id="rId6"/>
        </xdr:cNvPr>
        <xdr:cNvSpPr/>
      </xdr:nvSpPr>
      <xdr:spPr bwMode="auto">
        <a:xfrm>
          <a:off x="13431092" y="3916176"/>
          <a:ext cx="1584512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123825</xdr:rowOff>
    </xdr:from>
    <xdr:to>
      <xdr:col>1</xdr:col>
      <xdr:colOff>1038225</xdr:colOff>
      <xdr:row>3</xdr:row>
      <xdr:rowOff>314325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76225" y="6000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onvoldoende</a:t>
          </a:r>
        </a:p>
      </xdr:txBody>
    </xdr:sp>
    <xdr:clientData/>
  </xdr:twoCellAnchor>
  <xdr:twoCellAnchor>
    <xdr:from>
      <xdr:col>1</xdr:col>
      <xdr:colOff>9525</xdr:colOff>
      <xdr:row>3</xdr:row>
      <xdr:rowOff>314325</xdr:rowOff>
    </xdr:from>
    <xdr:to>
      <xdr:col>1</xdr:col>
      <xdr:colOff>1038225</xdr:colOff>
      <xdr:row>3</xdr:row>
      <xdr:rowOff>504825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276225" y="7905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matig</a:t>
          </a:r>
        </a:p>
      </xdr:txBody>
    </xdr:sp>
    <xdr:clientData/>
  </xdr:twoCellAnchor>
  <xdr:twoCellAnchor>
    <xdr:from>
      <xdr:col>1</xdr:col>
      <xdr:colOff>9525</xdr:colOff>
      <xdr:row>3</xdr:row>
      <xdr:rowOff>695325</xdr:rowOff>
    </xdr:from>
    <xdr:to>
      <xdr:col>1</xdr:col>
      <xdr:colOff>1038225</xdr:colOff>
      <xdr:row>3</xdr:row>
      <xdr:rowOff>885825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76225" y="11715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goed</a:t>
          </a:r>
        </a:p>
      </xdr:txBody>
    </xdr:sp>
    <xdr:clientData/>
  </xdr:twoCellAnchor>
  <xdr:twoCellAnchor>
    <xdr:from>
      <xdr:col>1</xdr:col>
      <xdr:colOff>9525</xdr:colOff>
      <xdr:row>3</xdr:row>
      <xdr:rowOff>504825</xdr:rowOff>
    </xdr:from>
    <xdr:to>
      <xdr:col>1</xdr:col>
      <xdr:colOff>1038225</xdr:colOff>
      <xdr:row>3</xdr:row>
      <xdr:rowOff>695325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276225" y="9810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voldoende</a:t>
          </a:r>
        </a:p>
      </xdr:txBody>
    </xdr:sp>
    <xdr:clientData/>
  </xdr:twoCellAnchor>
  <xdr:twoCellAnchor>
    <xdr:from>
      <xdr:col>27</xdr:col>
      <xdr:colOff>17930</xdr:colOff>
      <xdr:row>1</xdr:row>
      <xdr:rowOff>0</xdr:rowOff>
    </xdr:from>
    <xdr:to>
      <xdr:col>29</xdr:col>
      <xdr:colOff>388004</xdr:colOff>
      <xdr:row>3</xdr:row>
      <xdr:rowOff>127468</xdr:rowOff>
    </xdr:to>
    <xdr:sp macro="" textlink="">
      <xdr:nvSpPr>
        <xdr:cNvPr id="6" name="Afgeronde rechthoek 5"/>
        <xdr:cNvSpPr/>
      </xdr:nvSpPr>
      <xdr:spPr bwMode="auto">
        <a:xfrm>
          <a:off x="13841086" y="166688"/>
          <a:ext cx="1584512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27</xdr:col>
      <xdr:colOff>2242</xdr:colOff>
      <xdr:row>3</xdr:row>
      <xdr:rowOff>279867</xdr:rowOff>
    </xdr:from>
    <xdr:to>
      <xdr:col>29</xdr:col>
      <xdr:colOff>372316</xdr:colOff>
      <xdr:row>3</xdr:row>
      <xdr:rowOff>716897</xdr:rowOff>
    </xdr:to>
    <xdr:sp macro="" textlink="">
      <xdr:nvSpPr>
        <xdr:cNvPr id="7" name="Afgeronde rechthoek 6">
          <a:hlinkClick xmlns:r="http://schemas.openxmlformats.org/officeDocument/2006/relationships" r:id="rId1"/>
        </xdr:cNvPr>
        <xdr:cNvSpPr/>
      </xdr:nvSpPr>
      <xdr:spPr bwMode="auto">
        <a:xfrm>
          <a:off x="13825398" y="756117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1</a:t>
          </a:r>
          <a:endParaRPr lang="nl-NL" sz="1800"/>
        </a:p>
      </xdr:txBody>
    </xdr:sp>
    <xdr:clientData fPrintsWithSheet="0"/>
  </xdr:twoCellAnchor>
  <xdr:twoCellAnchor>
    <xdr:from>
      <xdr:col>27</xdr:col>
      <xdr:colOff>20171</xdr:colOff>
      <xdr:row>3</xdr:row>
      <xdr:rowOff>914120</xdr:rowOff>
    </xdr:from>
    <xdr:to>
      <xdr:col>29</xdr:col>
      <xdr:colOff>390245</xdr:colOff>
      <xdr:row>4</xdr:row>
      <xdr:rowOff>160525</xdr:rowOff>
    </xdr:to>
    <xdr:sp macro="" textlink="">
      <xdr:nvSpPr>
        <xdr:cNvPr id="8" name="Afgeronde rechthoek 7">
          <a:hlinkClick xmlns:r="http://schemas.openxmlformats.org/officeDocument/2006/relationships" r:id="rId2"/>
        </xdr:cNvPr>
        <xdr:cNvSpPr/>
      </xdr:nvSpPr>
      <xdr:spPr bwMode="auto">
        <a:xfrm>
          <a:off x="13843327" y="1390370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2</a:t>
          </a:r>
          <a:endParaRPr lang="nl-NL" sz="1800"/>
        </a:p>
      </xdr:txBody>
    </xdr:sp>
    <xdr:clientData fPrintsWithSheet="0"/>
  </xdr:twoCellAnchor>
  <xdr:twoCellAnchor>
    <xdr:from>
      <xdr:col>27</xdr:col>
      <xdr:colOff>4483</xdr:colOff>
      <xdr:row>6</xdr:row>
      <xdr:rowOff>71998</xdr:rowOff>
    </xdr:from>
    <xdr:to>
      <xdr:col>29</xdr:col>
      <xdr:colOff>374557</xdr:colOff>
      <xdr:row>9</xdr:row>
      <xdr:rowOff>8965</xdr:rowOff>
    </xdr:to>
    <xdr:sp macro="" textlink="">
      <xdr:nvSpPr>
        <xdr:cNvPr id="9" name="Afgeronde rechthoek 8">
          <a:hlinkClick xmlns:r="http://schemas.openxmlformats.org/officeDocument/2006/relationships" r:id="rId3"/>
        </xdr:cNvPr>
        <xdr:cNvSpPr/>
      </xdr:nvSpPr>
      <xdr:spPr bwMode="auto">
        <a:xfrm>
          <a:off x="13827639" y="2024623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3</a:t>
          </a:r>
          <a:endParaRPr lang="nl-NL" sz="1800"/>
        </a:p>
      </xdr:txBody>
    </xdr:sp>
    <xdr:clientData fPrintsWithSheet="0"/>
  </xdr:twoCellAnchor>
  <xdr:twoCellAnchor>
    <xdr:from>
      <xdr:col>27</xdr:col>
      <xdr:colOff>0</xdr:colOff>
      <xdr:row>10</xdr:row>
      <xdr:rowOff>61913</xdr:rowOff>
    </xdr:from>
    <xdr:to>
      <xdr:col>29</xdr:col>
      <xdr:colOff>370074</xdr:colOff>
      <xdr:row>12</xdr:row>
      <xdr:rowOff>165568</xdr:rowOff>
    </xdr:to>
    <xdr:sp macro="" textlink="">
      <xdr:nvSpPr>
        <xdr:cNvPr id="10" name="Afgeronde rechthoek 9">
          <a:hlinkClick xmlns:r="http://schemas.openxmlformats.org/officeDocument/2006/relationships" r:id="rId4"/>
        </xdr:cNvPr>
        <xdr:cNvSpPr/>
      </xdr:nvSpPr>
      <xdr:spPr bwMode="auto">
        <a:xfrm>
          <a:off x="13823156" y="2681288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4</a:t>
          </a:r>
          <a:endParaRPr lang="nl-NL" sz="1800"/>
        </a:p>
      </xdr:txBody>
    </xdr:sp>
    <xdr:clientData fPrintsWithSheet="0"/>
  </xdr:twoCellAnchor>
  <xdr:twoCellAnchor>
    <xdr:from>
      <xdr:col>27</xdr:col>
      <xdr:colOff>6723</xdr:colOff>
      <xdr:row>14</xdr:row>
      <xdr:rowOff>7005</xdr:rowOff>
    </xdr:from>
    <xdr:to>
      <xdr:col>29</xdr:col>
      <xdr:colOff>376797</xdr:colOff>
      <xdr:row>16</xdr:row>
      <xdr:rowOff>110660</xdr:rowOff>
    </xdr:to>
    <xdr:sp macro="" textlink="">
      <xdr:nvSpPr>
        <xdr:cNvPr id="11" name="Afgeronde rechthoek 10">
          <a:hlinkClick xmlns:r="http://schemas.openxmlformats.org/officeDocument/2006/relationships" r:id="rId5"/>
        </xdr:cNvPr>
        <xdr:cNvSpPr/>
      </xdr:nvSpPr>
      <xdr:spPr bwMode="auto">
        <a:xfrm>
          <a:off x="13829879" y="3293130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  <xdr:twoCellAnchor>
    <xdr:from>
      <xdr:col>27</xdr:col>
      <xdr:colOff>24654</xdr:colOff>
      <xdr:row>17</xdr:row>
      <xdr:rowOff>129988</xdr:rowOff>
    </xdr:from>
    <xdr:to>
      <xdr:col>29</xdr:col>
      <xdr:colOff>394728</xdr:colOff>
      <xdr:row>20</xdr:row>
      <xdr:rowOff>66956</xdr:rowOff>
    </xdr:to>
    <xdr:sp macro="" textlink="">
      <xdr:nvSpPr>
        <xdr:cNvPr id="12" name="Afgeronde rechthoek 11">
          <a:hlinkClick xmlns:r="http://schemas.openxmlformats.org/officeDocument/2006/relationships" r:id="rId6"/>
        </xdr:cNvPr>
        <xdr:cNvSpPr/>
      </xdr:nvSpPr>
      <xdr:spPr bwMode="auto">
        <a:xfrm>
          <a:off x="13847810" y="3916176"/>
          <a:ext cx="1584512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123825</xdr:rowOff>
    </xdr:from>
    <xdr:to>
      <xdr:col>1</xdr:col>
      <xdr:colOff>1038225</xdr:colOff>
      <xdr:row>3</xdr:row>
      <xdr:rowOff>314325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276225" y="6000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onvoldoende</a:t>
          </a:r>
        </a:p>
      </xdr:txBody>
    </xdr:sp>
    <xdr:clientData/>
  </xdr:twoCellAnchor>
  <xdr:twoCellAnchor>
    <xdr:from>
      <xdr:col>1</xdr:col>
      <xdr:colOff>9525</xdr:colOff>
      <xdr:row>3</xdr:row>
      <xdr:rowOff>314325</xdr:rowOff>
    </xdr:from>
    <xdr:to>
      <xdr:col>1</xdr:col>
      <xdr:colOff>1038225</xdr:colOff>
      <xdr:row>3</xdr:row>
      <xdr:rowOff>504825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276225" y="7905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matig</a:t>
          </a:r>
        </a:p>
      </xdr:txBody>
    </xdr:sp>
    <xdr:clientData/>
  </xdr:twoCellAnchor>
  <xdr:twoCellAnchor>
    <xdr:from>
      <xdr:col>1</xdr:col>
      <xdr:colOff>9525</xdr:colOff>
      <xdr:row>3</xdr:row>
      <xdr:rowOff>695325</xdr:rowOff>
    </xdr:from>
    <xdr:to>
      <xdr:col>1</xdr:col>
      <xdr:colOff>1038225</xdr:colOff>
      <xdr:row>3</xdr:row>
      <xdr:rowOff>885825</xdr:rowOff>
    </xdr:to>
    <xdr:sp macro="" textlink="">
      <xdr:nvSpPr>
        <xdr:cNvPr id="5124" name="Text Box 4"/>
        <xdr:cNvSpPr txBox="1">
          <a:spLocks noChangeArrowheads="1"/>
        </xdr:cNvSpPr>
      </xdr:nvSpPr>
      <xdr:spPr bwMode="auto">
        <a:xfrm>
          <a:off x="276225" y="11715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goed</a:t>
          </a:r>
        </a:p>
      </xdr:txBody>
    </xdr:sp>
    <xdr:clientData/>
  </xdr:twoCellAnchor>
  <xdr:twoCellAnchor>
    <xdr:from>
      <xdr:col>1</xdr:col>
      <xdr:colOff>9525</xdr:colOff>
      <xdr:row>3</xdr:row>
      <xdr:rowOff>504825</xdr:rowOff>
    </xdr:from>
    <xdr:to>
      <xdr:col>1</xdr:col>
      <xdr:colOff>1038225</xdr:colOff>
      <xdr:row>3</xdr:row>
      <xdr:rowOff>695325</xdr:rowOff>
    </xdr:to>
    <xdr:sp macro="" textlink="">
      <xdr:nvSpPr>
        <xdr:cNvPr id="5125" name="Text Box 5"/>
        <xdr:cNvSpPr txBox="1">
          <a:spLocks noChangeArrowheads="1"/>
        </xdr:cNvSpPr>
      </xdr:nvSpPr>
      <xdr:spPr bwMode="auto">
        <a:xfrm>
          <a:off x="276225" y="9810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voldoende</a:t>
          </a:r>
        </a:p>
      </xdr:txBody>
    </xdr:sp>
    <xdr:clientData/>
  </xdr:twoCellAnchor>
  <xdr:twoCellAnchor>
    <xdr:from>
      <xdr:col>26</xdr:col>
      <xdr:colOff>17930</xdr:colOff>
      <xdr:row>1</xdr:row>
      <xdr:rowOff>0</xdr:rowOff>
    </xdr:from>
    <xdr:to>
      <xdr:col>28</xdr:col>
      <xdr:colOff>388005</xdr:colOff>
      <xdr:row>3</xdr:row>
      <xdr:rowOff>127468</xdr:rowOff>
    </xdr:to>
    <xdr:sp macro="" textlink="">
      <xdr:nvSpPr>
        <xdr:cNvPr id="6" name="Afgeronde rechthoek 5"/>
        <xdr:cNvSpPr/>
      </xdr:nvSpPr>
      <xdr:spPr bwMode="auto">
        <a:xfrm>
          <a:off x="13424368" y="166688"/>
          <a:ext cx="1584512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26</xdr:col>
      <xdr:colOff>2242</xdr:colOff>
      <xdr:row>3</xdr:row>
      <xdr:rowOff>279867</xdr:rowOff>
    </xdr:from>
    <xdr:to>
      <xdr:col>28</xdr:col>
      <xdr:colOff>372317</xdr:colOff>
      <xdr:row>3</xdr:row>
      <xdr:rowOff>716897</xdr:rowOff>
    </xdr:to>
    <xdr:sp macro="" textlink="">
      <xdr:nvSpPr>
        <xdr:cNvPr id="7" name="Afgeronde rechthoek 6">
          <a:hlinkClick xmlns:r="http://schemas.openxmlformats.org/officeDocument/2006/relationships" r:id="rId1"/>
        </xdr:cNvPr>
        <xdr:cNvSpPr/>
      </xdr:nvSpPr>
      <xdr:spPr bwMode="auto">
        <a:xfrm>
          <a:off x="13408680" y="756117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1</a:t>
          </a:r>
          <a:endParaRPr lang="nl-NL" sz="1800"/>
        </a:p>
      </xdr:txBody>
    </xdr:sp>
    <xdr:clientData fPrintsWithSheet="0"/>
  </xdr:twoCellAnchor>
  <xdr:twoCellAnchor>
    <xdr:from>
      <xdr:col>26</xdr:col>
      <xdr:colOff>20171</xdr:colOff>
      <xdr:row>3</xdr:row>
      <xdr:rowOff>914120</xdr:rowOff>
    </xdr:from>
    <xdr:to>
      <xdr:col>28</xdr:col>
      <xdr:colOff>390246</xdr:colOff>
      <xdr:row>4</xdr:row>
      <xdr:rowOff>136712</xdr:rowOff>
    </xdr:to>
    <xdr:sp macro="" textlink="">
      <xdr:nvSpPr>
        <xdr:cNvPr id="8" name="Afgeronde rechthoek 7">
          <a:hlinkClick xmlns:r="http://schemas.openxmlformats.org/officeDocument/2006/relationships" r:id="rId2"/>
        </xdr:cNvPr>
        <xdr:cNvSpPr/>
      </xdr:nvSpPr>
      <xdr:spPr bwMode="auto">
        <a:xfrm>
          <a:off x="13426609" y="1390370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2</a:t>
          </a:r>
          <a:endParaRPr lang="nl-NL" sz="1800"/>
        </a:p>
      </xdr:txBody>
    </xdr:sp>
    <xdr:clientData fPrintsWithSheet="0"/>
  </xdr:twoCellAnchor>
  <xdr:twoCellAnchor>
    <xdr:from>
      <xdr:col>26</xdr:col>
      <xdr:colOff>4483</xdr:colOff>
      <xdr:row>6</xdr:row>
      <xdr:rowOff>48185</xdr:rowOff>
    </xdr:from>
    <xdr:to>
      <xdr:col>28</xdr:col>
      <xdr:colOff>374558</xdr:colOff>
      <xdr:row>8</xdr:row>
      <xdr:rowOff>151840</xdr:rowOff>
    </xdr:to>
    <xdr:sp macro="" textlink="">
      <xdr:nvSpPr>
        <xdr:cNvPr id="9" name="Afgeronde rechthoek 8">
          <a:hlinkClick xmlns:r="http://schemas.openxmlformats.org/officeDocument/2006/relationships" r:id="rId3"/>
        </xdr:cNvPr>
        <xdr:cNvSpPr/>
      </xdr:nvSpPr>
      <xdr:spPr bwMode="auto">
        <a:xfrm>
          <a:off x="13410921" y="2024623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3</a:t>
          </a:r>
          <a:endParaRPr lang="nl-NL" sz="1800"/>
        </a:p>
      </xdr:txBody>
    </xdr:sp>
    <xdr:clientData fPrintsWithSheet="0"/>
  </xdr:twoCellAnchor>
  <xdr:twoCellAnchor>
    <xdr:from>
      <xdr:col>26</xdr:col>
      <xdr:colOff>0</xdr:colOff>
      <xdr:row>10</xdr:row>
      <xdr:rowOff>38100</xdr:rowOff>
    </xdr:from>
    <xdr:to>
      <xdr:col>28</xdr:col>
      <xdr:colOff>370075</xdr:colOff>
      <xdr:row>12</xdr:row>
      <xdr:rowOff>141755</xdr:rowOff>
    </xdr:to>
    <xdr:sp macro="" textlink="">
      <xdr:nvSpPr>
        <xdr:cNvPr id="10" name="Afgeronde rechthoek 9">
          <a:hlinkClick xmlns:r="http://schemas.openxmlformats.org/officeDocument/2006/relationships" r:id="rId4"/>
        </xdr:cNvPr>
        <xdr:cNvSpPr/>
      </xdr:nvSpPr>
      <xdr:spPr bwMode="auto">
        <a:xfrm>
          <a:off x="13406438" y="2681288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4</a:t>
          </a:r>
          <a:endParaRPr lang="nl-NL" sz="1800"/>
        </a:p>
      </xdr:txBody>
    </xdr:sp>
    <xdr:clientData fPrintsWithSheet="0"/>
  </xdr:twoCellAnchor>
  <xdr:twoCellAnchor>
    <xdr:from>
      <xdr:col>26</xdr:col>
      <xdr:colOff>6723</xdr:colOff>
      <xdr:row>13</xdr:row>
      <xdr:rowOff>149880</xdr:rowOff>
    </xdr:from>
    <xdr:to>
      <xdr:col>28</xdr:col>
      <xdr:colOff>376798</xdr:colOff>
      <xdr:row>16</xdr:row>
      <xdr:rowOff>86847</xdr:rowOff>
    </xdr:to>
    <xdr:sp macro="" textlink="">
      <xdr:nvSpPr>
        <xdr:cNvPr id="11" name="Afgeronde rechthoek 10">
          <a:hlinkClick xmlns:r="http://schemas.openxmlformats.org/officeDocument/2006/relationships" r:id="rId5"/>
        </xdr:cNvPr>
        <xdr:cNvSpPr/>
      </xdr:nvSpPr>
      <xdr:spPr bwMode="auto">
        <a:xfrm>
          <a:off x="13413161" y="3293130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  <xdr:twoCellAnchor>
    <xdr:from>
      <xdr:col>26</xdr:col>
      <xdr:colOff>24654</xdr:colOff>
      <xdr:row>17</xdr:row>
      <xdr:rowOff>106176</xdr:rowOff>
    </xdr:from>
    <xdr:to>
      <xdr:col>28</xdr:col>
      <xdr:colOff>394729</xdr:colOff>
      <xdr:row>20</xdr:row>
      <xdr:rowOff>43143</xdr:rowOff>
    </xdr:to>
    <xdr:sp macro="" textlink="">
      <xdr:nvSpPr>
        <xdr:cNvPr id="12" name="Afgeronde rechthoek 11">
          <a:hlinkClick xmlns:r="http://schemas.openxmlformats.org/officeDocument/2006/relationships" r:id="rId6"/>
        </xdr:cNvPr>
        <xdr:cNvSpPr/>
      </xdr:nvSpPr>
      <xdr:spPr bwMode="auto">
        <a:xfrm>
          <a:off x="13431092" y="3916176"/>
          <a:ext cx="1584512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123825</xdr:rowOff>
    </xdr:from>
    <xdr:to>
      <xdr:col>1</xdr:col>
      <xdr:colOff>1038225</xdr:colOff>
      <xdr:row>3</xdr:row>
      <xdr:rowOff>314325</xdr:rowOff>
    </xdr:to>
    <xdr:sp macro="" textlink="">
      <xdr:nvSpPr>
        <xdr:cNvPr id="6146" name="Text Box 2"/>
        <xdr:cNvSpPr txBox="1">
          <a:spLocks noChangeArrowheads="1"/>
        </xdr:cNvSpPr>
      </xdr:nvSpPr>
      <xdr:spPr bwMode="auto">
        <a:xfrm>
          <a:off x="276225" y="6000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onvoldoende</a:t>
          </a:r>
        </a:p>
      </xdr:txBody>
    </xdr:sp>
    <xdr:clientData/>
  </xdr:twoCellAnchor>
  <xdr:twoCellAnchor>
    <xdr:from>
      <xdr:col>1</xdr:col>
      <xdr:colOff>9525</xdr:colOff>
      <xdr:row>3</xdr:row>
      <xdr:rowOff>314325</xdr:rowOff>
    </xdr:from>
    <xdr:to>
      <xdr:col>1</xdr:col>
      <xdr:colOff>1038225</xdr:colOff>
      <xdr:row>3</xdr:row>
      <xdr:rowOff>504825</xdr:rowOff>
    </xdr:to>
    <xdr:sp macro="" textlink="">
      <xdr:nvSpPr>
        <xdr:cNvPr id="6147" name="Text Box 3"/>
        <xdr:cNvSpPr txBox="1">
          <a:spLocks noChangeArrowheads="1"/>
        </xdr:cNvSpPr>
      </xdr:nvSpPr>
      <xdr:spPr bwMode="auto">
        <a:xfrm>
          <a:off x="276225" y="7905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matig</a:t>
          </a:r>
        </a:p>
      </xdr:txBody>
    </xdr:sp>
    <xdr:clientData/>
  </xdr:twoCellAnchor>
  <xdr:twoCellAnchor>
    <xdr:from>
      <xdr:col>1</xdr:col>
      <xdr:colOff>9525</xdr:colOff>
      <xdr:row>3</xdr:row>
      <xdr:rowOff>695325</xdr:rowOff>
    </xdr:from>
    <xdr:to>
      <xdr:col>1</xdr:col>
      <xdr:colOff>1038225</xdr:colOff>
      <xdr:row>3</xdr:row>
      <xdr:rowOff>885825</xdr:rowOff>
    </xdr:to>
    <xdr:sp macro="" textlink="">
      <xdr:nvSpPr>
        <xdr:cNvPr id="6148" name="Text Box 4"/>
        <xdr:cNvSpPr txBox="1">
          <a:spLocks noChangeArrowheads="1"/>
        </xdr:cNvSpPr>
      </xdr:nvSpPr>
      <xdr:spPr bwMode="auto">
        <a:xfrm>
          <a:off x="276225" y="11715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goed</a:t>
          </a:r>
        </a:p>
      </xdr:txBody>
    </xdr:sp>
    <xdr:clientData/>
  </xdr:twoCellAnchor>
  <xdr:twoCellAnchor>
    <xdr:from>
      <xdr:col>1</xdr:col>
      <xdr:colOff>9525</xdr:colOff>
      <xdr:row>3</xdr:row>
      <xdr:rowOff>504825</xdr:rowOff>
    </xdr:from>
    <xdr:to>
      <xdr:col>1</xdr:col>
      <xdr:colOff>1038225</xdr:colOff>
      <xdr:row>3</xdr:row>
      <xdr:rowOff>695325</xdr:rowOff>
    </xdr:to>
    <xdr:sp macro="" textlink="">
      <xdr:nvSpPr>
        <xdr:cNvPr id="6149" name="Text Box 5"/>
        <xdr:cNvSpPr txBox="1">
          <a:spLocks noChangeArrowheads="1"/>
        </xdr:cNvSpPr>
      </xdr:nvSpPr>
      <xdr:spPr bwMode="auto">
        <a:xfrm>
          <a:off x="276225" y="9810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voldoende</a:t>
          </a:r>
        </a:p>
      </xdr:txBody>
    </xdr:sp>
    <xdr:clientData/>
  </xdr:twoCellAnchor>
  <xdr:twoCellAnchor>
    <xdr:from>
      <xdr:col>26</xdr:col>
      <xdr:colOff>17930</xdr:colOff>
      <xdr:row>1</xdr:row>
      <xdr:rowOff>0</xdr:rowOff>
    </xdr:from>
    <xdr:to>
      <xdr:col>28</xdr:col>
      <xdr:colOff>388005</xdr:colOff>
      <xdr:row>3</xdr:row>
      <xdr:rowOff>127468</xdr:rowOff>
    </xdr:to>
    <xdr:sp macro="" textlink="">
      <xdr:nvSpPr>
        <xdr:cNvPr id="6" name="Afgeronde rechthoek 5"/>
        <xdr:cNvSpPr/>
      </xdr:nvSpPr>
      <xdr:spPr bwMode="auto">
        <a:xfrm>
          <a:off x="13424368" y="166688"/>
          <a:ext cx="1584512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26</xdr:col>
      <xdr:colOff>2242</xdr:colOff>
      <xdr:row>3</xdr:row>
      <xdr:rowOff>279867</xdr:rowOff>
    </xdr:from>
    <xdr:to>
      <xdr:col>28</xdr:col>
      <xdr:colOff>372317</xdr:colOff>
      <xdr:row>3</xdr:row>
      <xdr:rowOff>716897</xdr:rowOff>
    </xdr:to>
    <xdr:sp macro="" textlink="">
      <xdr:nvSpPr>
        <xdr:cNvPr id="7" name="Afgeronde rechthoek 6">
          <a:hlinkClick xmlns:r="http://schemas.openxmlformats.org/officeDocument/2006/relationships" r:id="rId1"/>
        </xdr:cNvPr>
        <xdr:cNvSpPr/>
      </xdr:nvSpPr>
      <xdr:spPr bwMode="auto">
        <a:xfrm>
          <a:off x="13408680" y="756117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1</a:t>
          </a:r>
          <a:endParaRPr lang="nl-NL" sz="1800"/>
        </a:p>
      </xdr:txBody>
    </xdr:sp>
    <xdr:clientData fPrintsWithSheet="0"/>
  </xdr:twoCellAnchor>
  <xdr:twoCellAnchor>
    <xdr:from>
      <xdr:col>26</xdr:col>
      <xdr:colOff>20171</xdr:colOff>
      <xdr:row>3</xdr:row>
      <xdr:rowOff>914120</xdr:rowOff>
    </xdr:from>
    <xdr:to>
      <xdr:col>28</xdr:col>
      <xdr:colOff>390246</xdr:colOff>
      <xdr:row>4</xdr:row>
      <xdr:rowOff>100994</xdr:rowOff>
    </xdr:to>
    <xdr:sp macro="" textlink="">
      <xdr:nvSpPr>
        <xdr:cNvPr id="8" name="Afgeronde rechthoek 7">
          <a:hlinkClick xmlns:r="http://schemas.openxmlformats.org/officeDocument/2006/relationships" r:id="rId2"/>
        </xdr:cNvPr>
        <xdr:cNvSpPr/>
      </xdr:nvSpPr>
      <xdr:spPr bwMode="auto">
        <a:xfrm>
          <a:off x="13426609" y="1390370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2</a:t>
          </a:r>
          <a:endParaRPr lang="nl-NL" sz="1800"/>
        </a:p>
      </xdr:txBody>
    </xdr:sp>
    <xdr:clientData fPrintsWithSheet="0"/>
  </xdr:twoCellAnchor>
  <xdr:twoCellAnchor>
    <xdr:from>
      <xdr:col>26</xdr:col>
      <xdr:colOff>4483</xdr:colOff>
      <xdr:row>6</xdr:row>
      <xdr:rowOff>12467</xdr:rowOff>
    </xdr:from>
    <xdr:to>
      <xdr:col>28</xdr:col>
      <xdr:colOff>374558</xdr:colOff>
      <xdr:row>8</xdr:row>
      <xdr:rowOff>116122</xdr:rowOff>
    </xdr:to>
    <xdr:sp macro="" textlink="">
      <xdr:nvSpPr>
        <xdr:cNvPr id="9" name="Afgeronde rechthoek 8">
          <a:hlinkClick xmlns:r="http://schemas.openxmlformats.org/officeDocument/2006/relationships" r:id="rId3"/>
        </xdr:cNvPr>
        <xdr:cNvSpPr/>
      </xdr:nvSpPr>
      <xdr:spPr bwMode="auto">
        <a:xfrm>
          <a:off x="13410921" y="2024623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3</a:t>
          </a:r>
          <a:endParaRPr lang="nl-NL" sz="1800"/>
        </a:p>
      </xdr:txBody>
    </xdr:sp>
    <xdr:clientData fPrintsWithSheet="0"/>
  </xdr:twoCellAnchor>
  <xdr:twoCellAnchor>
    <xdr:from>
      <xdr:col>26</xdr:col>
      <xdr:colOff>0</xdr:colOff>
      <xdr:row>10</xdr:row>
      <xdr:rowOff>2382</xdr:rowOff>
    </xdr:from>
    <xdr:to>
      <xdr:col>28</xdr:col>
      <xdr:colOff>370075</xdr:colOff>
      <xdr:row>12</xdr:row>
      <xdr:rowOff>106037</xdr:rowOff>
    </xdr:to>
    <xdr:sp macro="" textlink="">
      <xdr:nvSpPr>
        <xdr:cNvPr id="10" name="Afgeronde rechthoek 9">
          <a:hlinkClick xmlns:r="http://schemas.openxmlformats.org/officeDocument/2006/relationships" r:id="rId4"/>
        </xdr:cNvPr>
        <xdr:cNvSpPr/>
      </xdr:nvSpPr>
      <xdr:spPr bwMode="auto">
        <a:xfrm>
          <a:off x="13406438" y="2681288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4</a:t>
          </a:r>
          <a:endParaRPr lang="nl-NL" sz="1800"/>
        </a:p>
      </xdr:txBody>
    </xdr:sp>
    <xdr:clientData fPrintsWithSheet="0"/>
  </xdr:twoCellAnchor>
  <xdr:twoCellAnchor>
    <xdr:from>
      <xdr:col>26</xdr:col>
      <xdr:colOff>6723</xdr:colOff>
      <xdr:row>13</xdr:row>
      <xdr:rowOff>114161</xdr:rowOff>
    </xdr:from>
    <xdr:to>
      <xdr:col>28</xdr:col>
      <xdr:colOff>376798</xdr:colOff>
      <xdr:row>16</xdr:row>
      <xdr:rowOff>51129</xdr:rowOff>
    </xdr:to>
    <xdr:sp macro="" textlink="">
      <xdr:nvSpPr>
        <xdr:cNvPr id="11" name="Afgeronde rechthoek 10">
          <a:hlinkClick xmlns:r="http://schemas.openxmlformats.org/officeDocument/2006/relationships" r:id="rId5"/>
        </xdr:cNvPr>
        <xdr:cNvSpPr/>
      </xdr:nvSpPr>
      <xdr:spPr bwMode="auto">
        <a:xfrm>
          <a:off x="13413161" y="3293130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  <xdr:twoCellAnchor>
    <xdr:from>
      <xdr:col>26</xdr:col>
      <xdr:colOff>24654</xdr:colOff>
      <xdr:row>17</xdr:row>
      <xdr:rowOff>70457</xdr:rowOff>
    </xdr:from>
    <xdr:to>
      <xdr:col>28</xdr:col>
      <xdr:colOff>394729</xdr:colOff>
      <xdr:row>20</xdr:row>
      <xdr:rowOff>7425</xdr:rowOff>
    </xdr:to>
    <xdr:sp macro="" textlink="">
      <xdr:nvSpPr>
        <xdr:cNvPr id="12" name="Afgeronde rechthoek 11">
          <a:hlinkClick xmlns:r="http://schemas.openxmlformats.org/officeDocument/2006/relationships" r:id="rId6"/>
        </xdr:cNvPr>
        <xdr:cNvSpPr/>
      </xdr:nvSpPr>
      <xdr:spPr bwMode="auto">
        <a:xfrm>
          <a:off x="13431092" y="3916176"/>
          <a:ext cx="1584512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1</xdr:row>
      <xdr:rowOff>190500</xdr:rowOff>
    </xdr:from>
    <xdr:to>
      <xdr:col>12</xdr:col>
      <xdr:colOff>257175</xdr:colOff>
      <xdr:row>4</xdr:row>
      <xdr:rowOff>152400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5210175" y="352425"/>
          <a:ext cx="224790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N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Vul hier het leerlingnummer in,</a:t>
          </a:r>
        </a:p>
        <a:p>
          <a:pPr algn="ctr" rtl="0">
            <a:defRPr sz="1000"/>
          </a:pPr>
          <a:r>
            <a:rPr lang="nl-N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Druk daarna op </a:t>
          </a:r>
        </a:p>
        <a:p>
          <a:pPr algn="ctr" rtl="0">
            <a:defRPr sz="1000"/>
          </a:pPr>
          <a:r>
            <a:rPr lang="nl-N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Enter</a:t>
          </a:r>
        </a:p>
      </xdr:txBody>
    </xdr:sp>
    <xdr:clientData fPrintsWithSheet="0"/>
  </xdr:twoCellAnchor>
  <xdr:twoCellAnchor>
    <xdr:from>
      <xdr:col>5</xdr:col>
      <xdr:colOff>485775</xdr:colOff>
      <xdr:row>4</xdr:row>
      <xdr:rowOff>47625</xdr:rowOff>
    </xdr:from>
    <xdr:to>
      <xdr:col>9</xdr:col>
      <xdr:colOff>190500</xdr:colOff>
      <xdr:row>4</xdr:row>
      <xdr:rowOff>47625</xdr:rowOff>
    </xdr:to>
    <xdr:sp macro="" textlink="">
      <xdr:nvSpPr>
        <xdr:cNvPr id="3161" name="Line 4"/>
        <xdr:cNvSpPr>
          <a:spLocks noChangeShapeType="1"/>
        </xdr:cNvSpPr>
      </xdr:nvSpPr>
      <xdr:spPr bwMode="auto">
        <a:xfrm flipH="1">
          <a:off x="2505075" y="790575"/>
          <a:ext cx="2705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5</xdr:col>
      <xdr:colOff>485775</xdr:colOff>
      <xdr:row>3</xdr:row>
      <xdr:rowOff>9525</xdr:rowOff>
    </xdr:from>
    <xdr:to>
      <xdr:col>5</xdr:col>
      <xdr:colOff>485775</xdr:colOff>
      <xdr:row>4</xdr:row>
      <xdr:rowOff>47625</xdr:rowOff>
    </xdr:to>
    <xdr:sp macro="" textlink="">
      <xdr:nvSpPr>
        <xdr:cNvPr id="3162" name="Line 5"/>
        <xdr:cNvSpPr>
          <a:spLocks noChangeShapeType="1"/>
        </xdr:cNvSpPr>
      </xdr:nvSpPr>
      <xdr:spPr bwMode="auto">
        <a:xfrm flipV="1">
          <a:off x="2505075" y="590550"/>
          <a:ext cx="0" cy="200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14</xdr:col>
      <xdr:colOff>314325</xdr:colOff>
      <xdr:row>1</xdr:row>
      <xdr:rowOff>19050</xdr:rowOff>
    </xdr:from>
    <xdr:to>
      <xdr:col>15</xdr:col>
      <xdr:colOff>561975</xdr:colOff>
      <xdr:row>2</xdr:row>
      <xdr:rowOff>0</xdr:rowOff>
    </xdr:to>
    <xdr:sp macro="" textlink="">
      <xdr:nvSpPr>
        <xdr:cNvPr id="3115" name="Text Box 43"/>
        <xdr:cNvSpPr txBox="1">
          <a:spLocks noChangeArrowheads="1"/>
        </xdr:cNvSpPr>
      </xdr:nvSpPr>
      <xdr:spPr bwMode="auto">
        <a:xfrm>
          <a:off x="8810625" y="1809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onvoldoende</a:t>
          </a:r>
        </a:p>
      </xdr:txBody>
    </xdr:sp>
    <xdr:clientData/>
  </xdr:twoCellAnchor>
  <xdr:twoCellAnchor>
    <xdr:from>
      <xdr:col>14</xdr:col>
      <xdr:colOff>314325</xdr:colOff>
      <xdr:row>2</xdr:row>
      <xdr:rowOff>0</xdr:rowOff>
    </xdr:from>
    <xdr:to>
      <xdr:col>15</xdr:col>
      <xdr:colOff>561975</xdr:colOff>
      <xdr:row>2</xdr:row>
      <xdr:rowOff>190500</xdr:rowOff>
    </xdr:to>
    <xdr:sp macro="" textlink="">
      <xdr:nvSpPr>
        <xdr:cNvPr id="3116" name="Text Box 44"/>
        <xdr:cNvSpPr txBox="1">
          <a:spLocks noChangeArrowheads="1"/>
        </xdr:cNvSpPr>
      </xdr:nvSpPr>
      <xdr:spPr bwMode="auto">
        <a:xfrm>
          <a:off x="8810625" y="3714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matig</a:t>
          </a:r>
        </a:p>
      </xdr:txBody>
    </xdr:sp>
    <xdr:clientData/>
  </xdr:twoCellAnchor>
  <xdr:twoCellAnchor>
    <xdr:from>
      <xdr:col>14</xdr:col>
      <xdr:colOff>314325</xdr:colOff>
      <xdr:row>4</xdr:row>
      <xdr:rowOff>9525</xdr:rowOff>
    </xdr:from>
    <xdr:to>
      <xdr:col>15</xdr:col>
      <xdr:colOff>561975</xdr:colOff>
      <xdr:row>5</xdr:row>
      <xdr:rowOff>38100</xdr:rowOff>
    </xdr:to>
    <xdr:sp macro="" textlink="">
      <xdr:nvSpPr>
        <xdr:cNvPr id="3117" name="Text Box 45"/>
        <xdr:cNvSpPr txBox="1">
          <a:spLocks noChangeArrowheads="1"/>
        </xdr:cNvSpPr>
      </xdr:nvSpPr>
      <xdr:spPr bwMode="auto">
        <a:xfrm>
          <a:off x="8810625" y="7524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goed</a:t>
          </a:r>
        </a:p>
      </xdr:txBody>
    </xdr:sp>
    <xdr:clientData/>
  </xdr:twoCellAnchor>
  <xdr:twoCellAnchor>
    <xdr:from>
      <xdr:col>14</xdr:col>
      <xdr:colOff>314325</xdr:colOff>
      <xdr:row>2</xdr:row>
      <xdr:rowOff>190500</xdr:rowOff>
    </xdr:from>
    <xdr:to>
      <xdr:col>15</xdr:col>
      <xdr:colOff>561975</xdr:colOff>
      <xdr:row>4</xdr:row>
      <xdr:rowOff>9525</xdr:rowOff>
    </xdr:to>
    <xdr:sp macro="" textlink="">
      <xdr:nvSpPr>
        <xdr:cNvPr id="3118" name="Text Box 46"/>
        <xdr:cNvSpPr txBox="1">
          <a:spLocks noChangeArrowheads="1"/>
        </xdr:cNvSpPr>
      </xdr:nvSpPr>
      <xdr:spPr bwMode="auto">
        <a:xfrm>
          <a:off x="8810625" y="5619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voldoende</a:t>
          </a:r>
        </a:p>
      </xdr:txBody>
    </xdr:sp>
    <xdr:clientData/>
  </xdr:twoCellAnchor>
  <xdr:twoCellAnchor>
    <xdr:from>
      <xdr:col>14</xdr:col>
      <xdr:colOff>314325</xdr:colOff>
      <xdr:row>31</xdr:row>
      <xdr:rowOff>19050</xdr:rowOff>
    </xdr:from>
    <xdr:to>
      <xdr:col>15</xdr:col>
      <xdr:colOff>561975</xdr:colOff>
      <xdr:row>32</xdr:row>
      <xdr:rowOff>0</xdr:rowOff>
    </xdr:to>
    <xdr:sp macro="" textlink="">
      <xdr:nvSpPr>
        <xdr:cNvPr id="3123" name="Text Box 51"/>
        <xdr:cNvSpPr txBox="1">
          <a:spLocks noChangeArrowheads="1"/>
        </xdr:cNvSpPr>
      </xdr:nvSpPr>
      <xdr:spPr bwMode="auto">
        <a:xfrm>
          <a:off x="8810625" y="51720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onvoldoende</a:t>
          </a:r>
        </a:p>
      </xdr:txBody>
    </xdr:sp>
    <xdr:clientData/>
  </xdr:twoCellAnchor>
  <xdr:twoCellAnchor>
    <xdr:from>
      <xdr:col>14</xdr:col>
      <xdr:colOff>314325</xdr:colOff>
      <xdr:row>32</xdr:row>
      <xdr:rowOff>0</xdr:rowOff>
    </xdr:from>
    <xdr:to>
      <xdr:col>15</xdr:col>
      <xdr:colOff>561975</xdr:colOff>
      <xdr:row>32</xdr:row>
      <xdr:rowOff>190500</xdr:rowOff>
    </xdr:to>
    <xdr:sp macro="" textlink="">
      <xdr:nvSpPr>
        <xdr:cNvPr id="3124" name="Text Box 52"/>
        <xdr:cNvSpPr txBox="1">
          <a:spLocks noChangeArrowheads="1"/>
        </xdr:cNvSpPr>
      </xdr:nvSpPr>
      <xdr:spPr bwMode="auto">
        <a:xfrm>
          <a:off x="8810625" y="53625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matig</a:t>
          </a:r>
        </a:p>
      </xdr:txBody>
    </xdr:sp>
    <xdr:clientData/>
  </xdr:twoCellAnchor>
  <xdr:twoCellAnchor>
    <xdr:from>
      <xdr:col>14</xdr:col>
      <xdr:colOff>314325</xdr:colOff>
      <xdr:row>33</xdr:row>
      <xdr:rowOff>171450</xdr:rowOff>
    </xdr:from>
    <xdr:to>
      <xdr:col>15</xdr:col>
      <xdr:colOff>561975</xdr:colOff>
      <xdr:row>34</xdr:row>
      <xdr:rowOff>161925</xdr:rowOff>
    </xdr:to>
    <xdr:sp macro="" textlink="">
      <xdr:nvSpPr>
        <xdr:cNvPr id="3125" name="Text Box 53"/>
        <xdr:cNvSpPr txBox="1">
          <a:spLocks noChangeArrowheads="1"/>
        </xdr:cNvSpPr>
      </xdr:nvSpPr>
      <xdr:spPr bwMode="auto">
        <a:xfrm>
          <a:off x="8810625" y="57435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goed</a:t>
          </a:r>
        </a:p>
      </xdr:txBody>
    </xdr:sp>
    <xdr:clientData/>
  </xdr:twoCellAnchor>
  <xdr:twoCellAnchor>
    <xdr:from>
      <xdr:col>14</xdr:col>
      <xdr:colOff>314325</xdr:colOff>
      <xdr:row>32</xdr:row>
      <xdr:rowOff>190500</xdr:rowOff>
    </xdr:from>
    <xdr:to>
      <xdr:col>15</xdr:col>
      <xdr:colOff>561975</xdr:colOff>
      <xdr:row>33</xdr:row>
      <xdr:rowOff>171450</xdr:rowOff>
    </xdr:to>
    <xdr:sp macro="" textlink="">
      <xdr:nvSpPr>
        <xdr:cNvPr id="3126" name="Text Box 54"/>
        <xdr:cNvSpPr txBox="1">
          <a:spLocks noChangeArrowheads="1"/>
        </xdr:cNvSpPr>
      </xdr:nvSpPr>
      <xdr:spPr bwMode="auto">
        <a:xfrm>
          <a:off x="8810625" y="5553075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voldoende</a:t>
          </a:r>
        </a:p>
      </xdr:txBody>
    </xdr:sp>
    <xdr:clientData/>
  </xdr:twoCellAnchor>
  <xdr:twoCellAnchor>
    <xdr:from>
      <xdr:col>17</xdr:col>
      <xdr:colOff>17930</xdr:colOff>
      <xdr:row>6</xdr:row>
      <xdr:rowOff>0</xdr:rowOff>
    </xdr:from>
    <xdr:to>
      <xdr:col>19</xdr:col>
      <xdr:colOff>192742</xdr:colOff>
      <xdr:row>8</xdr:row>
      <xdr:rowOff>106830</xdr:rowOff>
    </xdr:to>
    <xdr:sp macro="" textlink="">
      <xdr:nvSpPr>
        <xdr:cNvPr id="13" name="Afgeronde rechthoek 12"/>
        <xdr:cNvSpPr/>
      </xdr:nvSpPr>
      <xdr:spPr bwMode="auto">
        <a:xfrm>
          <a:off x="10520830" y="1104900"/>
          <a:ext cx="1584512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17</xdr:col>
      <xdr:colOff>2242</xdr:colOff>
      <xdr:row>9</xdr:row>
      <xdr:rowOff>94129</xdr:rowOff>
    </xdr:from>
    <xdr:to>
      <xdr:col>19</xdr:col>
      <xdr:colOff>177054</xdr:colOff>
      <xdr:row>12</xdr:row>
      <xdr:rowOff>35859</xdr:rowOff>
    </xdr:to>
    <xdr:sp macro="" textlink="">
      <xdr:nvSpPr>
        <xdr:cNvPr id="14" name="Afgeronde rechthoek 13">
          <a:hlinkClick xmlns:r="http://schemas.openxmlformats.org/officeDocument/2006/relationships" r:id="rId1"/>
        </xdr:cNvPr>
        <xdr:cNvSpPr/>
      </xdr:nvSpPr>
      <xdr:spPr bwMode="auto">
        <a:xfrm>
          <a:off x="10505142" y="1694329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1</a:t>
          </a:r>
          <a:endParaRPr lang="nl-NL" sz="1800"/>
        </a:p>
      </xdr:txBody>
    </xdr:sp>
    <xdr:clientData fPrintsWithSheet="0"/>
  </xdr:twoCellAnchor>
  <xdr:twoCellAnchor>
    <xdr:from>
      <xdr:col>17</xdr:col>
      <xdr:colOff>20171</xdr:colOff>
      <xdr:row>13</xdr:row>
      <xdr:rowOff>67982</xdr:rowOff>
    </xdr:from>
    <xdr:to>
      <xdr:col>19</xdr:col>
      <xdr:colOff>194983</xdr:colOff>
      <xdr:row>16</xdr:row>
      <xdr:rowOff>9712</xdr:rowOff>
    </xdr:to>
    <xdr:sp macro="" textlink="">
      <xdr:nvSpPr>
        <xdr:cNvPr id="15" name="Afgeronde rechthoek 14">
          <a:hlinkClick xmlns:r="http://schemas.openxmlformats.org/officeDocument/2006/relationships" r:id="rId2"/>
        </xdr:cNvPr>
        <xdr:cNvSpPr/>
      </xdr:nvSpPr>
      <xdr:spPr bwMode="auto">
        <a:xfrm>
          <a:off x="10523071" y="2328582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2</a:t>
          </a:r>
          <a:endParaRPr lang="nl-NL" sz="1800"/>
        </a:p>
      </xdr:txBody>
    </xdr:sp>
    <xdr:clientData fPrintsWithSheet="0"/>
  </xdr:twoCellAnchor>
  <xdr:twoCellAnchor>
    <xdr:from>
      <xdr:col>17</xdr:col>
      <xdr:colOff>4483</xdr:colOff>
      <xdr:row>17</xdr:row>
      <xdr:rowOff>41835</xdr:rowOff>
    </xdr:from>
    <xdr:to>
      <xdr:col>19</xdr:col>
      <xdr:colOff>179295</xdr:colOff>
      <xdr:row>19</xdr:row>
      <xdr:rowOff>148665</xdr:rowOff>
    </xdr:to>
    <xdr:sp macro="" textlink="">
      <xdr:nvSpPr>
        <xdr:cNvPr id="16" name="Afgeronde rechthoek 15">
          <a:hlinkClick xmlns:r="http://schemas.openxmlformats.org/officeDocument/2006/relationships" r:id="rId3"/>
        </xdr:cNvPr>
        <xdr:cNvSpPr/>
      </xdr:nvSpPr>
      <xdr:spPr bwMode="auto">
        <a:xfrm>
          <a:off x="10507383" y="2962835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3</a:t>
          </a:r>
          <a:endParaRPr lang="nl-NL" sz="1800"/>
        </a:p>
      </xdr:txBody>
    </xdr:sp>
    <xdr:clientData fPrintsWithSheet="0"/>
  </xdr:twoCellAnchor>
  <xdr:twoCellAnchor>
    <xdr:from>
      <xdr:col>17</xdr:col>
      <xdr:colOff>0</xdr:colOff>
      <xdr:row>21</xdr:row>
      <xdr:rowOff>38100</xdr:rowOff>
    </xdr:from>
    <xdr:to>
      <xdr:col>19</xdr:col>
      <xdr:colOff>174812</xdr:colOff>
      <xdr:row>23</xdr:row>
      <xdr:rowOff>132230</xdr:rowOff>
    </xdr:to>
    <xdr:sp macro="" textlink="">
      <xdr:nvSpPr>
        <xdr:cNvPr id="17" name="Afgeronde rechthoek 16">
          <a:hlinkClick xmlns:r="http://schemas.openxmlformats.org/officeDocument/2006/relationships" r:id="rId4"/>
        </xdr:cNvPr>
        <xdr:cNvSpPr/>
      </xdr:nvSpPr>
      <xdr:spPr bwMode="auto">
        <a:xfrm>
          <a:off x="10502900" y="3619500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toets</a:t>
          </a:r>
          <a:r>
            <a:rPr lang="nl-NL" sz="1800" baseline="0"/>
            <a:t> 4</a:t>
          </a:r>
          <a:endParaRPr lang="nl-NL" sz="1800"/>
        </a:p>
      </xdr:txBody>
    </xdr:sp>
    <xdr:clientData fPrintsWithSheet="0"/>
  </xdr:twoCellAnchor>
  <xdr:twoCellAnchor>
    <xdr:from>
      <xdr:col>17</xdr:col>
      <xdr:colOff>6723</xdr:colOff>
      <xdr:row>24</xdr:row>
      <xdr:rowOff>129242</xdr:rowOff>
    </xdr:from>
    <xdr:to>
      <xdr:col>19</xdr:col>
      <xdr:colOff>181535</xdr:colOff>
      <xdr:row>27</xdr:row>
      <xdr:rowOff>70972</xdr:rowOff>
    </xdr:to>
    <xdr:sp macro="" textlink="">
      <xdr:nvSpPr>
        <xdr:cNvPr id="18" name="Afgeronde rechthoek 17">
          <a:hlinkClick xmlns:r="http://schemas.openxmlformats.org/officeDocument/2006/relationships" r:id="rId5"/>
        </xdr:cNvPr>
        <xdr:cNvSpPr/>
      </xdr:nvSpPr>
      <xdr:spPr bwMode="auto">
        <a:xfrm>
          <a:off x="10509623" y="4231342"/>
          <a:ext cx="1584512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  <xdr:twoCellAnchor>
    <xdr:from>
      <xdr:col>17</xdr:col>
      <xdr:colOff>24654</xdr:colOff>
      <xdr:row>28</xdr:row>
      <xdr:rowOff>91888</xdr:rowOff>
    </xdr:from>
    <xdr:to>
      <xdr:col>19</xdr:col>
      <xdr:colOff>199466</xdr:colOff>
      <xdr:row>31</xdr:row>
      <xdr:rowOff>20918</xdr:rowOff>
    </xdr:to>
    <xdr:sp macro="" textlink="">
      <xdr:nvSpPr>
        <xdr:cNvPr id="19" name="Afgeronde rechthoek 18">
          <a:hlinkClick xmlns:r="http://schemas.openxmlformats.org/officeDocument/2006/relationships" r:id="rId6"/>
        </xdr:cNvPr>
        <xdr:cNvSpPr/>
      </xdr:nvSpPr>
      <xdr:spPr bwMode="auto">
        <a:xfrm>
          <a:off x="10527554" y="4854388"/>
          <a:ext cx="1584512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  <a:extLst/>
      </a:spPr>
      <a:bodyPr vertOverflow="clip" horzOverflow="clip" wrap="square" lIns="18288" tIns="0" rIns="0" bIns="0" rtlCol="0" anchor="ctr" upright="1"/>
      <a:lstStyle>
        <a:defPPr algn="ctr">
          <a:defRPr sz="18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0"/>
  <sheetViews>
    <sheetView showGridLines="0" showRowColHeaders="0" tabSelected="1" zoomScale="85" workbookViewId="0">
      <selection activeCell="L45" sqref="L45"/>
    </sheetView>
  </sheetViews>
  <sheetFormatPr defaultRowHeight="12.75" x14ac:dyDescent="0.2"/>
  <cols>
    <col min="1" max="1" width="9.140625" style="4"/>
    <col min="2" max="2" width="3.42578125" style="4" bestFit="1" customWidth="1"/>
    <col min="3" max="3" width="27.5703125" style="4" customWidth="1"/>
    <col min="4" max="4" width="16.42578125" style="5" bestFit="1" customWidth="1"/>
    <col min="5" max="5" width="9.140625" style="4"/>
    <col min="6" max="6" width="11.85546875" style="5" bestFit="1" customWidth="1"/>
    <col min="7" max="16384" width="9.140625" style="4"/>
  </cols>
  <sheetData>
    <row r="2" spans="2:6" ht="13.5" thickBot="1" x14ac:dyDescent="0.25"/>
    <row r="3" spans="2:6" x14ac:dyDescent="0.2">
      <c r="B3" s="129"/>
      <c r="C3" s="77" t="s">
        <v>9</v>
      </c>
      <c r="D3" s="130" t="s">
        <v>10</v>
      </c>
    </row>
    <row r="4" spans="2:6" ht="13.5" thickBot="1" x14ac:dyDescent="0.25">
      <c r="B4" s="131"/>
      <c r="C4" s="132"/>
      <c r="D4" s="133"/>
    </row>
    <row r="5" spans="2:6" x14ac:dyDescent="0.2">
      <c r="B5" s="134">
        <v>1</v>
      </c>
      <c r="C5" s="183"/>
      <c r="D5" s="15"/>
      <c r="F5" s="188"/>
    </row>
    <row r="6" spans="2:6" x14ac:dyDescent="0.2">
      <c r="B6" s="135">
        <v>2</v>
      </c>
      <c r="C6" s="184"/>
      <c r="D6" s="16"/>
      <c r="F6" s="150"/>
    </row>
    <row r="7" spans="2:6" x14ac:dyDescent="0.2">
      <c r="B7" s="135">
        <v>3</v>
      </c>
      <c r="C7" s="184"/>
      <c r="D7" s="16"/>
      <c r="F7" s="187"/>
    </row>
    <row r="8" spans="2:6" x14ac:dyDescent="0.2">
      <c r="B8" s="135">
        <v>4</v>
      </c>
      <c r="C8" s="184"/>
      <c r="D8" s="16"/>
      <c r="F8" s="150"/>
    </row>
    <row r="9" spans="2:6" x14ac:dyDescent="0.2">
      <c r="B9" s="135">
        <v>5</v>
      </c>
      <c r="C9" s="184"/>
      <c r="D9" s="16"/>
      <c r="F9" s="187"/>
    </row>
    <row r="10" spans="2:6" x14ac:dyDescent="0.2">
      <c r="B10" s="135">
        <v>6</v>
      </c>
      <c r="C10" s="184"/>
      <c r="D10" s="16"/>
      <c r="F10" s="150"/>
    </row>
    <row r="11" spans="2:6" x14ac:dyDescent="0.2">
      <c r="B11" s="135">
        <v>7</v>
      </c>
      <c r="C11" s="184"/>
      <c r="D11" s="16"/>
      <c r="F11" s="187"/>
    </row>
    <row r="12" spans="2:6" x14ac:dyDescent="0.2">
      <c r="B12" s="135">
        <v>8</v>
      </c>
      <c r="C12" s="184"/>
      <c r="D12" s="16"/>
      <c r="F12" s="150"/>
    </row>
    <row r="13" spans="2:6" x14ac:dyDescent="0.2">
      <c r="B13" s="135">
        <v>9</v>
      </c>
      <c r="C13" s="184"/>
      <c r="D13" s="16"/>
      <c r="F13" s="187"/>
    </row>
    <row r="14" spans="2:6" x14ac:dyDescent="0.2">
      <c r="B14" s="135">
        <v>10</v>
      </c>
      <c r="C14" s="184"/>
      <c r="D14" s="16"/>
      <c r="F14" s="150"/>
    </row>
    <row r="15" spans="2:6" x14ac:dyDescent="0.2">
      <c r="B15" s="135">
        <v>11</v>
      </c>
      <c r="C15" s="184"/>
      <c r="D15" s="16"/>
      <c r="F15" s="187"/>
    </row>
    <row r="16" spans="2:6" x14ac:dyDescent="0.2">
      <c r="B16" s="135">
        <v>12</v>
      </c>
      <c r="C16" s="184"/>
      <c r="D16" s="16"/>
    </row>
    <row r="17" spans="2:6" x14ac:dyDescent="0.2">
      <c r="B17" s="135">
        <v>13</v>
      </c>
      <c r="C17" s="184"/>
      <c r="D17" s="16"/>
      <c r="F17" s="150"/>
    </row>
    <row r="18" spans="2:6" x14ac:dyDescent="0.2">
      <c r="B18" s="135">
        <v>14</v>
      </c>
      <c r="C18" s="184"/>
      <c r="D18" s="16"/>
    </row>
    <row r="19" spans="2:6" x14ac:dyDescent="0.2">
      <c r="B19" s="135">
        <v>15</v>
      </c>
      <c r="C19" s="184"/>
      <c r="D19" s="16"/>
    </row>
    <row r="20" spans="2:6" x14ac:dyDescent="0.2">
      <c r="B20" s="135">
        <v>16</v>
      </c>
      <c r="C20" s="184"/>
      <c r="D20" s="16"/>
    </row>
    <row r="21" spans="2:6" x14ac:dyDescent="0.2">
      <c r="B21" s="135">
        <v>17</v>
      </c>
      <c r="C21" s="184"/>
      <c r="D21" s="16"/>
    </row>
    <row r="22" spans="2:6" x14ac:dyDescent="0.2">
      <c r="B22" s="135">
        <v>18</v>
      </c>
      <c r="C22" s="184"/>
      <c r="D22" s="16"/>
    </row>
    <row r="23" spans="2:6" x14ac:dyDescent="0.2">
      <c r="B23" s="135">
        <v>19</v>
      </c>
      <c r="C23" s="184"/>
      <c r="D23" s="16"/>
    </row>
    <row r="24" spans="2:6" x14ac:dyDescent="0.2">
      <c r="B24" s="135">
        <v>20</v>
      </c>
      <c r="C24" s="185"/>
      <c r="D24" s="16"/>
    </row>
    <row r="25" spans="2:6" x14ac:dyDescent="0.2">
      <c r="B25" s="135">
        <v>21</v>
      </c>
      <c r="C25" s="185"/>
      <c r="D25" s="16"/>
    </row>
    <row r="26" spans="2:6" x14ac:dyDescent="0.2">
      <c r="B26" s="135">
        <v>22</v>
      </c>
      <c r="C26" s="185"/>
      <c r="D26" s="16"/>
    </row>
    <row r="27" spans="2:6" x14ac:dyDescent="0.2">
      <c r="B27" s="135">
        <v>23</v>
      </c>
      <c r="C27" s="185"/>
      <c r="D27" s="16"/>
    </row>
    <row r="28" spans="2:6" x14ac:dyDescent="0.2">
      <c r="B28" s="135">
        <v>24</v>
      </c>
      <c r="C28" s="185"/>
      <c r="D28" s="16"/>
    </row>
    <row r="29" spans="2:6" x14ac:dyDescent="0.2">
      <c r="B29" s="135">
        <v>25</v>
      </c>
      <c r="C29" s="185"/>
      <c r="D29" s="16"/>
    </row>
    <row r="30" spans="2:6" x14ac:dyDescent="0.2">
      <c r="B30" s="135">
        <v>26</v>
      </c>
      <c r="C30" s="185"/>
      <c r="D30" s="16"/>
    </row>
    <row r="31" spans="2:6" x14ac:dyDescent="0.2">
      <c r="B31" s="135">
        <v>27</v>
      </c>
      <c r="C31" s="185"/>
      <c r="D31" s="16"/>
    </row>
    <row r="32" spans="2:6" x14ac:dyDescent="0.2">
      <c r="B32" s="135">
        <v>28</v>
      </c>
      <c r="C32" s="185"/>
      <c r="D32" s="16"/>
    </row>
    <row r="33" spans="2:4" x14ac:dyDescent="0.2">
      <c r="B33" s="135">
        <v>29</v>
      </c>
      <c r="C33" s="185"/>
      <c r="D33" s="16"/>
    </row>
    <row r="34" spans="2:4" x14ac:dyDescent="0.2">
      <c r="B34" s="135">
        <v>30</v>
      </c>
      <c r="C34" s="185"/>
      <c r="D34" s="16"/>
    </row>
    <row r="35" spans="2:4" x14ac:dyDescent="0.2">
      <c r="B35" s="135">
        <v>31</v>
      </c>
      <c r="C35" s="185"/>
      <c r="D35" s="16"/>
    </row>
    <row r="36" spans="2:4" x14ac:dyDescent="0.2">
      <c r="B36" s="135">
        <v>32</v>
      </c>
      <c r="C36" s="185"/>
      <c r="D36" s="16"/>
    </row>
    <row r="37" spans="2:4" x14ac:dyDescent="0.2">
      <c r="B37" s="136">
        <v>33</v>
      </c>
      <c r="C37" s="185"/>
      <c r="D37" s="16"/>
    </row>
    <row r="38" spans="2:4" x14ac:dyDescent="0.2">
      <c r="B38" s="136">
        <v>34</v>
      </c>
      <c r="C38" s="185"/>
      <c r="D38" s="16"/>
    </row>
    <row r="39" spans="2:4" ht="13.5" thickBot="1" x14ac:dyDescent="0.25">
      <c r="B39" s="14">
        <v>35</v>
      </c>
      <c r="C39" s="186"/>
      <c r="D39" s="17"/>
    </row>
    <row r="40" spans="2:4" x14ac:dyDescent="0.2">
      <c r="C40" s="182">
        <f>COUNTA(C5:C39)</f>
        <v>0</v>
      </c>
    </row>
  </sheetData>
  <sheetProtection algorithmName="SHA-512" hashValue="MB7RC+StGjjuox27KQ7wqZaULc0P3tJi9YwFpEP6l0KNYbGBVD1ldvw07N6vI9w7ihqnd9zNqwp+8/6WLxJwtw==" saltValue="2D0ge8yhevStR9tom9tDrw==" spinCount="100000" sheet="1" objects="1" scenarios="1"/>
  <phoneticPr fontId="0" type="noConversion"/>
  <conditionalFormatting sqref="C4 C24">
    <cfRule type="cellIs" dxfId="145" priority="4" stopIfTrue="1" operator="between">
      <formula>8</formula>
      <formula>1</formula>
    </cfRule>
  </conditionalFormatting>
  <conditionalFormatting sqref="C5:C23">
    <cfRule type="expression" priority="1" stopIfTrue="1">
      <formula>$M5=""</formula>
    </cfRule>
    <cfRule type="expression" dxfId="144" priority="2" stopIfTrue="1">
      <formula>$M5&gt;9</formula>
    </cfRule>
    <cfRule type="expression" dxfId="143" priority="3" stopIfTrue="1">
      <formula>$M5&lt;0</formula>
    </cfRule>
  </conditionalFormatting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7"/>
  <sheetViews>
    <sheetView showGridLines="0" showRowColHeaders="0" zoomScale="80" zoomScaleNormal="80" workbookViewId="0"/>
  </sheetViews>
  <sheetFormatPr defaultRowHeight="12.75" x14ac:dyDescent="0.2"/>
  <cols>
    <col min="1" max="1" width="4" style="4" bestFit="1" customWidth="1"/>
    <col min="2" max="2" width="25.85546875" style="4" customWidth="1"/>
    <col min="3" max="11" width="6.28515625" style="5" customWidth="1"/>
    <col min="12" max="12" width="1.7109375" style="5" customWidth="1"/>
    <col min="13" max="13" width="4.140625" style="4" customWidth="1"/>
    <col min="14" max="14" width="1.7109375" style="4" customWidth="1"/>
    <col min="15" max="15" width="12.28515625" style="5" customWidth="1"/>
    <col min="16" max="16" width="4" style="5" customWidth="1"/>
    <col min="17" max="24" width="9.140625" style="4"/>
    <col min="25" max="31" width="9.140625" style="20"/>
    <col min="32" max="39" width="9.140625" style="31"/>
    <col min="40" max="41" width="9.140625" style="68"/>
    <col min="42" max="16384" width="9.140625" style="4"/>
  </cols>
  <sheetData>
    <row r="1" spans="1:39" ht="13.5" thickBot="1" x14ac:dyDescent="0.25"/>
    <row r="2" spans="1:39" ht="20.100000000000001" customHeight="1" thickBot="1" x14ac:dyDescent="0.3">
      <c r="A2" s="67"/>
      <c r="B2" s="189" t="s">
        <v>38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90"/>
    </row>
    <row r="3" spans="1:39" ht="5.0999999999999996" customHeight="1" x14ac:dyDescent="0.25">
      <c r="A3" s="69"/>
      <c r="B3" s="70"/>
      <c r="C3" s="69"/>
      <c r="D3" s="69"/>
      <c r="E3" s="69"/>
      <c r="F3" s="69"/>
      <c r="G3" s="69"/>
      <c r="H3" s="69"/>
      <c r="I3" s="69"/>
      <c r="J3" s="69"/>
      <c r="K3" s="69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39" s="71" customFormat="1" ht="93.75" x14ac:dyDescent="0.2">
      <c r="B4" s="178" t="s">
        <v>89</v>
      </c>
      <c r="C4" s="104" t="s">
        <v>39</v>
      </c>
      <c r="D4" s="105" t="s">
        <v>40</v>
      </c>
      <c r="E4" s="105" t="s">
        <v>41</v>
      </c>
      <c r="F4" s="105" t="s">
        <v>54</v>
      </c>
      <c r="G4" s="105" t="s">
        <v>55</v>
      </c>
      <c r="H4" s="105" t="s">
        <v>42</v>
      </c>
      <c r="I4" s="105" t="s">
        <v>43</v>
      </c>
      <c r="J4" s="105" t="s">
        <v>44</v>
      </c>
      <c r="K4" s="105" t="s">
        <v>45</v>
      </c>
      <c r="L4" s="73"/>
      <c r="M4" s="72" t="s">
        <v>1</v>
      </c>
      <c r="N4" s="73"/>
      <c r="O4" s="105" t="s">
        <v>6</v>
      </c>
      <c r="P4" s="73"/>
      <c r="Q4" s="56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</row>
    <row r="5" spans="1:39" s="71" customFormat="1" ht="18" customHeight="1" x14ac:dyDescent="0.2">
      <c r="B5" s="179">
        <v>43137</v>
      </c>
      <c r="C5" s="74" t="s">
        <v>28</v>
      </c>
      <c r="D5" s="74" t="s">
        <v>29</v>
      </c>
      <c r="E5" s="74" t="s">
        <v>30</v>
      </c>
      <c r="F5" s="74" t="s">
        <v>31</v>
      </c>
      <c r="G5" s="74" t="s">
        <v>32</v>
      </c>
      <c r="H5" s="74" t="s">
        <v>33</v>
      </c>
      <c r="I5" s="74" t="s">
        <v>34</v>
      </c>
      <c r="J5" s="74" t="s">
        <v>46</v>
      </c>
      <c r="K5" s="74" t="s">
        <v>47</v>
      </c>
      <c r="L5" s="73"/>
      <c r="M5" s="73"/>
      <c r="N5" s="73"/>
      <c r="O5" s="73"/>
      <c r="P5" s="73"/>
      <c r="Q5" s="56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39" ht="5.0999999999999996" customHeight="1" thickBot="1" x14ac:dyDescent="0.25">
      <c r="A6" s="68"/>
      <c r="B6" s="68"/>
      <c r="C6" s="74"/>
      <c r="D6" s="74"/>
      <c r="E6" s="74"/>
      <c r="F6" s="74"/>
      <c r="G6" s="74"/>
      <c r="H6" s="74"/>
      <c r="I6" s="74"/>
      <c r="J6" s="74"/>
      <c r="K6" s="74"/>
      <c r="L6" s="74"/>
      <c r="M6" s="75"/>
      <c r="N6" s="75"/>
      <c r="O6" s="74"/>
      <c r="P6" s="74"/>
      <c r="Q6" s="30"/>
      <c r="R6" s="31"/>
      <c r="S6" s="31"/>
      <c r="T6" s="31"/>
      <c r="U6" s="31"/>
      <c r="V6" s="31"/>
      <c r="W6" s="31"/>
      <c r="X6" s="31"/>
    </row>
    <row r="7" spans="1:39" ht="12.75" customHeight="1" x14ac:dyDescent="0.2">
      <c r="A7" s="76"/>
      <c r="B7" s="77" t="s">
        <v>0</v>
      </c>
      <c r="C7" s="198" t="s">
        <v>7</v>
      </c>
      <c r="D7" s="198"/>
      <c r="E7" s="198"/>
      <c r="F7" s="198"/>
      <c r="G7" s="199" t="s">
        <v>8</v>
      </c>
      <c r="H7" s="199"/>
      <c r="I7" s="199"/>
      <c r="J7" s="199"/>
      <c r="K7" s="199"/>
      <c r="L7" s="52"/>
      <c r="M7" s="78"/>
      <c r="N7" s="78"/>
      <c r="O7" s="79"/>
      <c r="P7" s="193" t="s">
        <v>11</v>
      </c>
      <c r="Q7" s="193"/>
      <c r="R7" s="193"/>
      <c r="S7" s="36"/>
      <c r="T7" s="37"/>
      <c r="U7" s="37"/>
      <c r="V7" s="37"/>
      <c r="W7" s="37"/>
      <c r="X7" s="37"/>
      <c r="Y7" s="38"/>
    </row>
    <row r="8" spans="1:39" s="83" customFormat="1" ht="13.5" customHeight="1" thickBot="1" x14ac:dyDescent="0.25">
      <c r="A8" s="160"/>
      <c r="B8" s="161" t="s">
        <v>2</v>
      </c>
      <c r="C8" s="152">
        <v>4</v>
      </c>
      <c r="D8" s="152">
        <v>4</v>
      </c>
      <c r="E8" s="152">
        <v>4</v>
      </c>
      <c r="F8" s="152">
        <v>4</v>
      </c>
      <c r="G8" s="152">
        <v>8</v>
      </c>
      <c r="H8" s="152">
        <v>4</v>
      </c>
      <c r="I8" s="152">
        <v>4</v>
      </c>
      <c r="J8" s="152">
        <v>4</v>
      </c>
      <c r="K8" s="152">
        <v>4</v>
      </c>
      <c r="L8" s="152"/>
      <c r="M8" s="152">
        <v>40</v>
      </c>
      <c r="N8" s="159"/>
      <c r="O8" s="159"/>
      <c r="P8" s="81"/>
      <c r="Q8" s="19"/>
      <c r="R8" s="19"/>
      <c r="S8" s="19"/>
      <c r="T8" s="19"/>
      <c r="U8" s="19"/>
      <c r="V8" s="19"/>
      <c r="W8" s="19"/>
      <c r="X8" s="19"/>
      <c r="Y8" s="39"/>
      <c r="Z8" s="20"/>
      <c r="AA8" s="20"/>
      <c r="AB8" s="20"/>
      <c r="AC8" s="20"/>
      <c r="AD8" s="20"/>
      <c r="AE8" s="20"/>
      <c r="AF8" s="82"/>
      <c r="AG8" s="82"/>
      <c r="AH8" s="82"/>
      <c r="AI8" s="82"/>
      <c r="AJ8" s="82"/>
      <c r="AK8" s="82"/>
      <c r="AL8" s="82"/>
      <c r="AM8" s="82"/>
    </row>
    <row r="9" spans="1:39" x14ac:dyDescent="0.2">
      <c r="A9" s="84">
        <v>1</v>
      </c>
      <c r="B9" s="163">
        <f>namen!C5</f>
        <v>0</v>
      </c>
      <c r="C9" s="33"/>
      <c r="D9" s="33"/>
      <c r="E9" s="33"/>
      <c r="F9" s="33"/>
      <c r="G9" s="33"/>
      <c r="H9" s="33"/>
      <c r="I9" s="33"/>
      <c r="J9" s="33"/>
      <c r="K9" s="33"/>
      <c r="L9" s="85"/>
      <c r="M9" s="86">
        <f>SUM(C9:K9)</f>
        <v>0</v>
      </c>
      <c r="N9" s="86"/>
      <c r="O9" s="87" t="str">
        <f>IF(M9=0,"",IF(M9&gt;38,"goed",IF(M9&gt;35,"voldoende",IF(M9&gt;31,"matig",IF(M9&lt;32,"onvoldoende")))))</f>
        <v/>
      </c>
      <c r="P9" s="68">
        <v>1</v>
      </c>
      <c r="Q9" s="194"/>
      <c r="R9" s="194"/>
      <c r="S9" s="194"/>
      <c r="T9" s="194"/>
      <c r="U9" s="194"/>
      <c r="V9" s="194"/>
      <c r="W9" s="194"/>
      <c r="X9" s="194"/>
      <c r="Y9" s="195"/>
      <c r="Z9" s="88"/>
      <c r="AA9" s="88"/>
      <c r="AB9" s="88"/>
      <c r="AC9" s="88"/>
      <c r="AD9" s="88"/>
      <c r="AE9" s="88"/>
    </row>
    <row r="10" spans="1:39" x14ac:dyDescent="0.2">
      <c r="A10" s="89">
        <v>2</v>
      </c>
      <c r="B10" s="91">
        <f>namen!C6</f>
        <v>0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09"/>
      <c r="M10" s="90">
        <f t="shared" ref="M10:M43" si="0">SUM(C10:K10)</f>
        <v>0</v>
      </c>
      <c r="N10" s="90"/>
      <c r="O10" s="162" t="str">
        <f t="shared" ref="O10:O43" si="1">IF(M10=0,"",IF(M10&gt;38,"goed",IF(M10&gt;35,"voldoende",IF(M10&gt;31,"matig",IF(M10&lt;32,"onvoldoende")))))</f>
        <v/>
      </c>
      <c r="P10" s="68">
        <v>2</v>
      </c>
      <c r="Q10" s="196"/>
      <c r="R10" s="196"/>
      <c r="S10" s="196"/>
      <c r="T10" s="196"/>
      <c r="U10" s="196"/>
      <c r="V10" s="196"/>
      <c r="W10" s="196"/>
      <c r="X10" s="196"/>
      <c r="Y10" s="197"/>
      <c r="Z10" s="88"/>
      <c r="AA10" s="88"/>
      <c r="AB10" s="88"/>
      <c r="AC10" s="88"/>
      <c r="AD10" s="88"/>
      <c r="AE10" s="88"/>
    </row>
    <row r="11" spans="1:39" x14ac:dyDescent="0.2">
      <c r="A11" s="89">
        <v>3</v>
      </c>
      <c r="B11" s="91">
        <f>namen!C7</f>
        <v>0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09"/>
      <c r="M11" s="90">
        <f t="shared" si="0"/>
        <v>0</v>
      </c>
      <c r="N11" s="90"/>
      <c r="O11" s="162" t="str">
        <f t="shared" si="1"/>
        <v/>
      </c>
      <c r="P11" s="68">
        <v>3</v>
      </c>
      <c r="Q11" s="196"/>
      <c r="R11" s="196"/>
      <c r="S11" s="196"/>
      <c r="T11" s="196"/>
      <c r="U11" s="196"/>
      <c r="V11" s="196"/>
      <c r="W11" s="196"/>
      <c r="X11" s="196"/>
      <c r="Y11" s="197"/>
      <c r="Z11" s="88"/>
      <c r="AA11" s="88"/>
      <c r="AB11" s="88"/>
      <c r="AC11" s="88"/>
      <c r="AD11" s="88"/>
      <c r="AE11" s="88"/>
    </row>
    <row r="12" spans="1:39" x14ac:dyDescent="0.2">
      <c r="A12" s="89">
        <v>4</v>
      </c>
      <c r="B12" s="91">
        <f>namen!C8</f>
        <v>0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09"/>
      <c r="M12" s="90">
        <f t="shared" si="0"/>
        <v>0</v>
      </c>
      <c r="N12" s="90"/>
      <c r="O12" s="162" t="str">
        <f t="shared" si="1"/>
        <v/>
      </c>
      <c r="P12" s="68">
        <v>4</v>
      </c>
      <c r="Q12" s="196"/>
      <c r="R12" s="196"/>
      <c r="S12" s="196"/>
      <c r="T12" s="196"/>
      <c r="U12" s="196"/>
      <c r="V12" s="196"/>
      <c r="W12" s="196"/>
      <c r="X12" s="196"/>
      <c r="Y12" s="197"/>
      <c r="Z12" s="88"/>
      <c r="AA12" s="88"/>
      <c r="AB12" s="88"/>
      <c r="AC12" s="88"/>
      <c r="AD12" s="88"/>
      <c r="AE12" s="88"/>
    </row>
    <row r="13" spans="1:39" x14ac:dyDescent="0.2">
      <c r="A13" s="89">
        <v>5</v>
      </c>
      <c r="B13" s="91">
        <f>namen!C9</f>
        <v>0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09"/>
      <c r="M13" s="90">
        <f t="shared" si="0"/>
        <v>0</v>
      </c>
      <c r="N13" s="90"/>
      <c r="O13" s="162" t="str">
        <f t="shared" si="1"/>
        <v/>
      </c>
      <c r="P13" s="68">
        <v>5</v>
      </c>
      <c r="Q13" s="196"/>
      <c r="R13" s="196"/>
      <c r="S13" s="196"/>
      <c r="T13" s="196"/>
      <c r="U13" s="196"/>
      <c r="V13" s="196"/>
      <c r="W13" s="196"/>
      <c r="X13" s="196"/>
      <c r="Y13" s="197"/>
      <c r="Z13" s="88"/>
      <c r="AA13" s="88"/>
      <c r="AB13" s="88"/>
      <c r="AC13" s="88"/>
      <c r="AD13" s="88"/>
      <c r="AE13" s="88"/>
    </row>
    <row r="14" spans="1:39" x14ac:dyDescent="0.2">
      <c r="A14" s="89">
        <v>6</v>
      </c>
      <c r="B14" s="91">
        <f>namen!C10</f>
        <v>0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09"/>
      <c r="M14" s="90">
        <f t="shared" si="0"/>
        <v>0</v>
      </c>
      <c r="N14" s="90"/>
      <c r="O14" s="162" t="str">
        <f t="shared" si="1"/>
        <v/>
      </c>
      <c r="P14" s="68">
        <v>6</v>
      </c>
      <c r="Q14" s="196"/>
      <c r="R14" s="196"/>
      <c r="S14" s="196"/>
      <c r="T14" s="196"/>
      <c r="U14" s="196"/>
      <c r="V14" s="196"/>
      <c r="W14" s="196"/>
      <c r="X14" s="196"/>
      <c r="Y14" s="197"/>
      <c r="Z14" s="88"/>
      <c r="AA14" s="88"/>
      <c r="AB14" s="88"/>
      <c r="AC14" s="88"/>
      <c r="AD14" s="88"/>
      <c r="AE14" s="88"/>
    </row>
    <row r="15" spans="1:39" x14ac:dyDescent="0.2">
      <c r="A15" s="89">
        <v>7</v>
      </c>
      <c r="B15" s="91">
        <f>namen!C11</f>
        <v>0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09"/>
      <c r="M15" s="90">
        <f t="shared" si="0"/>
        <v>0</v>
      </c>
      <c r="N15" s="90"/>
      <c r="O15" s="162" t="str">
        <f t="shared" si="1"/>
        <v/>
      </c>
      <c r="P15" s="68">
        <v>7</v>
      </c>
      <c r="Q15" s="196"/>
      <c r="R15" s="196"/>
      <c r="S15" s="196"/>
      <c r="T15" s="196"/>
      <c r="U15" s="196"/>
      <c r="V15" s="196"/>
      <c r="W15" s="196"/>
      <c r="X15" s="196"/>
      <c r="Y15" s="197"/>
      <c r="Z15" s="88"/>
      <c r="AA15" s="88"/>
      <c r="AB15" s="88"/>
      <c r="AC15" s="88"/>
      <c r="AD15" s="88"/>
      <c r="AE15" s="88"/>
    </row>
    <row r="16" spans="1:39" x14ac:dyDescent="0.2">
      <c r="A16" s="89">
        <v>8</v>
      </c>
      <c r="B16" s="91">
        <f>namen!C12</f>
        <v>0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09"/>
      <c r="M16" s="90">
        <f t="shared" si="0"/>
        <v>0</v>
      </c>
      <c r="N16" s="90"/>
      <c r="O16" s="162" t="str">
        <f t="shared" si="1"/>
        <v/>
      </c>
      <c r="P16" s="68">
        <v>8</v>
      </c>
      <c r="Q16" s="194"/>
      <c r="R16" s="194"/>
      <c r="S16" s="194"/>
      <c r="T16" s="194"/>
      <c r="U16" s="194"/>
      <c r="V16" s="194"/>
      <c r="W16" s="194"/>
      <c r="X16" s="194"/>
      <c r="Y16" s="195"/>
      <c r="Z16" s="88"/>
      <c r="AA16" s="88"/>
      <c r="AB16" s="88"/>
      <c r="AC16" s="88"/>
      <c r="AD16" s="88"/>
      <c r="AE16" s="88"/>
    </row>
    <row r="17" spans="1:31" x14ac:dyDescent="0.2">
      <c r="A17" s="89">
        <v>9</v>
      </c>
      <c r="B17" s="91">
        <f>namen!C13</f>
        <v>0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09"/>
      <c r="M17" s="90">
        <f t="shared" si="0"/>
        <v>0</v>
      </c>
      <c r="N17" s="90"/>
      <c r="O17" s="162" t="str">
        <f t="shared" si="1"/>
        <v/>
      </c>
      <c r="P17" s="68">
        <v>9</v>
      </c>
      <c r="Q17" s="196"/>
      <c r="R17" s="196"/>
      <c r="S17" s="196"/>
      <c r="T17" s="196"/>
      <c r="U17" s="196"/>
      <c r="V17" s="196"/>
      <c r="W17" s="196"/>
      <c r="X17" s="196"/>
      <c r="Y17" s="197"/>
      <c r="Z17" s="88"/>
      <c r="AA17" s="88"/>
      <c r="AB17" s="88"/>
      <c r="AC17" s="88"/>
      <c r="AD17" s="88"/>
      <c r="AE17" s="88"/>
    </row>
    <row r="18" spans="1:31" x14ac:dyDescent="0.2">
      <c r="A18" s="89">
        <v>10</v>
      </c>
      <c r="B18" s="91">
        <f>namen!C14</f>
        <v>0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09"/>
      <c r="M18" s="90">
        <f t="shared" si="0"/>
        <v>0</v>
      </c>
      <c r="N18" s="90"/>
      <c r="O18" s="162" t="str">
        <f t="shared" si="1"/>
        <v/>
      </c>
      <c r="P18" s="68">
        <v>10</v>
      </c>
      <c r="Q18" s="196"/>
      <c r="R18" s="196"/>
      <c r="S18" s="196"/>
      <c r="T18" s="196"/>
      <c r="U18" s="196"/>
      <c r="V18" s="196"/>
      <c r="W18" s="196"/>
      <c r="X18" s="196"/>
      <c r="Y18" s="197"/>
      <c r="Z18" s="88"/>
      <c r="AA18" s="88"/>
      <c r="AB18" s="88"/>
      <c r="AC18" s="88"/>
      <c r="AD18" s="88"/>
      <c r="AE18" s="88"/>
    </row>
    <row r="19" spans="1:31" x14ac:dyDescent="0.2">
      <c r="A19" s="89">
        <v>11</v>
      </c>
      <c r="B19" s="91">
        <f>namen!C15</f>
        <v>0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09"/>
      <c r="M19" s="90">
        <f t="shared" si="0"/>
        <v>0</v>
      </c>
      <c r="N19" s="90"/>
      <c r="O19" s="162" t="str">
        <f t="shared" si="1"/>
        <v/>
      </c>
      <c r="P19" s="68">
        <v>11</v>
      </c>
      <c r="Q19" s="196"/>
      <c r="R19" s="196"/>
      <c r="S19" s="196"/>
      <c r="T19" s="196"/>
      <c r="U19" s="196"/>
      <c r="V19" s="196"/>
      <c r="W19" s="196"/>
      <c r="X19" s="196"/>
      <c r="Y19" s="197"/>
      <c r="Z19" s="88"/>
      <c r="AA19" s="88"/>
      <c r="AB19" s="88"/>
      <c r="AC19" s="88"/>
      <c r="AD19" s="88"/>
      <c r="AE19" s="88"/>
    </row>
    <row r="20" spans="1:31" x14ac:dyDescent="0.2">
      <c r="A20" s="89">
        <v>12</v>
      </c>
      <c r="B20" s="91">
        <f>namen!C16</f>
        <v>0</v>
      </c>
      <c r="C20" s="153"/>
      <c r="D20" s="153"/>
      <c r="E20" s="153"/>
      <c r="F20" s="153"/>
      <c r="G20" s="153"/>
      <c r="H20" s="153"/>
      <c r="I20" s="153"/>
      <c r="J20" s="153"/>
      <c r="K20" s="153"/>
      <c r="L20" s="109"/>
      <c r="M20" s="90">
        <f t="shared" si="0"/>
        <v>0</v>
      </c>
      <c r="N20" s="90"/>
      <c r="O20" s="162" t="str">
        <f t="shared" si="1"/>
        <v/>
      </c>
      <c r="P20" s="68">
        <v>12</v>
      </c>
      <c r="Q20" s="196"/>
      <c r="R20" s="196"/>
      <c r="S20" s="196"/>
      <c r="T20" s="196"/>
      <c r="U20" s="196"/>
      <c r="V20" s="196"/>
      <c r="W20" s="196"/>
      <c r="X20" s="196"/>
      <c r="Y20" s="197"/>
      <c r="Z20" s="88"/>
      <c r="AA20" s="88"/>
      <c r="AB20" s="88"/>
      <c r="AC20" s="88"/>
      <c r="AD20" s="88"/>
      <c r="AE20" s="88"/>
    </row>
    <row r="21" spans="1:31" x14ac:dyDescent="0.2">
      <c r="A21" s="89">
        <v>13</v>
      </c>
      <c r="B21" s="91">
        <f>namen!C17</f>
        <v>0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09"/>
      <c r="M21" s="90">
        <f t="shared" si="0"/>
        <v>0</v>
      </c>
      <c r="N21" s="90"/>
      <c r="O21" s="162" t="str">
        <f t="shared" si="1"/>
        <v/>
      </c>
      <c r="P21" s="68">
        <v>13</v>
      </c>
      <c r="Q21" s="196"/>
      <c r="R21" s="196"/>
      <c r="S21" s="196"/>
      <c r="T21" s="196"/>
      <c r="U21" s="196"/>
      <c r="V21" s="196"/>
      <c r="W21" s="196"/>
      <c r="X21" s="196"/>
      <c r="Y21" s="197"/>
      <c r="Z21" s="88"/>
      <c r="AA21" s="88"/>
      <c r="AB21" s="88"/>
      <c r="AC21" s="88"/>
      <c r="AD21" s="88"/>
      <c r="AE21" s="88"/>
    </row>
    <row r="22" spans="1:31" x14ac:dyDescent="0.2">
      <c r="A22" s="89">
        <v>14</v>
      </c>
      <c r="B22" s="91">
        <f>namen!C18</f>
        <v>0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09"/>
      <c r="M22" s="90">
        <f t="shared" si="0"/>
        <v>0</v>
      </c>
      <c r="N22" s="90"/>
      <c r="O22" s="162" t="str">
        <f t="shared" si="1"/>
        <v/>
      </c>
      <c r="P22" s="68">
        <v>14</v>
      </c>
      <c r="Q22" s="196"/>
      <c r="R22" s="196"/>
      <c r="S22" s="196"/>
      <c r="T22" s="196"/>
      <c r="U22" s="196"/>
      <c r="V22" s="196"/>
      <c r="W22" s="196"/>
      <c r="X22" s="196"/>
      <c r="Y22" s="197"/>
      <c r="Z22" s="88"/>
      <c r="AA22" s="88"/>
      <c r="AB22" s="88"/>
      <c r="AC22" s="88"/>
      <c r="AD22" s="88"/>
      <c r="AE22" s="88"/>
    </row>
    <row r="23" spans="1:31" x14ac:dyDescent="0.2">
      <c r="A23" s="89">
        <v>15</v>
      </c>
      <c r="B23" s="91">
        <f>namen!C19</f>
        <v>0</v>
      </c>
      <c r="C23" s="153"/>
      <c r="D23" s="153"/>
      <c r="E23" s="153"/>
      <c r="F23" s="153"/>
      <c r="G23" s="153"/>
      <c r="H23" s="153"/>
      <c r="I23" s="153"/>
      <c r="J23" s="153"/>
      <c r="K23" s="153"/>
      <c r="L23" s="109"/>
      <c r="M23" s="90">
        <f t="shared" si="0"/>
        <v>0</v>
      </c>
      <c r="N23" s="90"/>
      <c r="O23" s="162" t="str">
        <f t="shared" si="1"/>
        <v/>
      </c>
      <c r="P23" s="68">
        <v>15</v>
      </c>
      <c r="Q23" s="194"/>
      <c r="R23" s="194"/>
      <c r="S23" s="194"/>
      <c r="T23" s="194"/>
      <c r="U23" s="194"/>
      <c r="V23" s="194"/>
      <c r="W23" s="194"/>
      <c r="X23" s="194"/>
      <c r="Y23" s="195"/>
      <c r="Z23" s="88"/>
      <c r="AA23" s="88"/>
      <c r="AB23" s="88"/>
      <c r="AC23" s="88"/>
      <c r="AD23" s="88"/>
      <c r="AE23" s="88"/>
    </row>
    <row r="24" spans="1:31" x14ac:dyDescent="0.2">
      <c r="A24" s="89">
        <v>16</v>
      </c>
      <c r="B24" s="91">
        <f>namen!C20</f>
        <v>0</v>
      </c>
      <c r="C24" s="153"/>
      <c r="D24" s="153"/>
      <c r="E24" s="153"/>
      <c r="F24" s="153"/>
      <c r="G24" s="153"/>
      <c r="H24" s="153"/>
      <c r="I24" s="153"/>
      <c r="J24" s="153"/>
      <c r="K24" s="153"/>
      <c r="L24" s="109"/>
      <c r="M24" s="90">
        <f t="shared" si="0"/>
        <v>0</v>
      </c>
      <c r="N24" s="90"/>
      <c r="O24" s="162" t="str">
        <f t="shared" si="1"/>
        <v/>
      </c>
      <c r="P24" s="68">
        <v>16</v>
      </c>
      <c r="Q24" s="196"/>
      <c r="R24" s="196"/>
      <c r="S24" s="196"/>
      <c r="T24" s="196"/>
      <c r="U24" s="196"/>
      <c r="V24" s="196"/>
      <c r="W24" s="196"/>
      <c r="X24" s="196"/>
      <c r="Y24" s="197"/>
      <c r="Z24" s="88"/>
      <c r="AA24" s="88"/>
      <c r="AB24" s="88"/>
      <c r="AC24" s="88"/>
      <c r="AD24" s="88"/>
      <c r="AE24" s="88"/>
    </row>
    <row r="25" spans="1:31" x14ac:dyDescent="0.2">
      <c r="A25" s="89">
        <v>17</v>
      </c>
      <c r="B25" s="91">
        <f>namen!C21</f>
        <v>0</v>
      </c>
      <c r="C25" s="153"/>
      <c r="D25" s="153"/>
      <c r="E25" s="153"/>
      <c r="F25" s="153"/>
      <c r="G25" s="153"/>
      <c r="H25" s="153"/>
      <c r="I25" s="153"/>
      <c r="J25" s="153"/>
      <c r="K25" s="153"/>
      <c r="L25" s="109"/>
      <c r="M25" s="90">
        <f t="shared" si="0"/>
        <v>0</v>
      </c>
      <c r="N25" s="90"/>
      <c r="O25" s="162" t="str">
        <f t="shared" si="1"/>
        <v/>
      </c>
      <c r="P25" s="68">
        <v>17</v>
      </c>
      <c r="Q25" s="196"/>
      <c r="R25" s="196"/>
      <c r="S25" s="196"/>
      <c r="T25" s="196"/>
      <c r="U25" s="196"/>
      <c r="V25" s="196"/>
      <c r="W25" s="196"/>
      <c r="X25" s="196"/>
      <c r="Y25" s="197"/>
      <c r="Z25" s="88"/>
      <c r="AA25" s="88"/>
      <c r="AB25" s="88"/>
      <c r="AC25" s="88"/>
      <c r="AD25" s="88"/>
      <c r="AE25" s="88"/>
    </row>
    <row r="26" spans="1:31" x14ac:dyDescent="0.2">
      <c r="A26" s="89">
        <v>18</v>
      </c>
      <c r="B26" s="91">
        <f>namen!C22</f>
        <v>0</v>
      </c>
      <c r="C26" s="153"/>
      <c r="D26" s="153"/>
      <c r="E26" s="153"/>
      <c r="F26" s="153"/>
      <c r="G26" s="153"/>
      <c r="H26" s="153"/>
      <c r="I26" s="153"/>
      <c r="J26" s="153"/>
      <c r="K26" s="153"/>
      <c r="L26" s="109"/>
      <c r="M26" s="90">
        <f t="shared" si="0"/>
        <v>0</v>
      </c>
      <c r="N26" s="90"/>
      <c r="O26" s="162" t="str">
        <f t="shared" si="1"/>
        <v/>
      </c>
      <c r="P26" s="68">
        <v>18</v>
      </c>
      <c r="Q26" s="196"/>
      <c r="R26" s="196"/>
      <c r="S26" s="196"/>
      <c r="T26" s="196"/>
      <c r="U26" s="196"/>
      <c r="V26" s="196"/>
      <c r="W26" s="196"/>
      <c r="X26" s="196"/>
      <c r="Y26" s="197"/>
      <c r="Z26" s="88"/>
      <c r="AA26" s="88"/>
      <c r="AB26" s="88"/>
      <c r="AC26" s="88"/>
      <c r="AD26" s="88"/>
      <c r="AE26" s="88"/>
    </row>
    <row r="27" spans="1:31" x14ac:dyDescent="0.2">
      <c r="A27" s="89">
        <v>19</v>
      </c>
      <c r="B27" s="91">
        <f>namen!C23</f>
        <v>0</v>
      </c>
      <c r="C27" s="153"/>
      <c r="D27" s="153"/>
      <c r="E27" s="153"/>
      <c r="F27" s="153"/>
      <c r="G27" s="153"/>
      <c r="H27" s="153"/>
      <c r="I27" s="153"/>
      <c r="J27" s="153"/>
      <c r="K27" s="153"/>
      <c r="L27" s="109"/>
      <c r="M27" s="90">
        <f t="shared" si="0"/>
        <v>0</v>
      </c>
      <c r="N27" s="90"/>
      <c r="O27" s="162" t="str">
        <f t="shared" si="1"/>
        <v/>
      </c>
      <c r="P27" s="68">
        <v>19</v>
      </c>
      <c r="Q27" s="196"/>
      <c r="R27" s="196"/>
      <c r="S27" s="196"/>
      <c r="T27" s="196"/>
      <c r="U27" s="196"/>
      <c r="V27" s="196"/>
      <c r="W27" s="196"/>
      <c r="X27" s="196"/>
      <c r="Y27" s="197"/>
      <c r="Z27" s="88"/>
      <c r="AA27" s="88"/>
      <c r="AB27" s="88"/>
      <c r="AC27" s="88"/>
      <c r="AD27" s="88"/>
      <c r="AE27" s="88"/>
    </row>
    <row r="28" spans="1:31" x14ac:dyDescent="0.2">
      <c r="A28" s="89">
        <v>20</v>
      </c>
      <c r="B28" s="91">
        <f>namen!C24</f>
        <v>0</v>
      </c>
      <c r="C28" s="153"/>
      <c r="D28" s="153"/>
      <c r="E28" s="153"/>
      <c r="F28" s="153"/>
      <c r="G28" s="153"/>
      <c r="H28" s="153"/>
      <c r="I28" s="153"/>
      <c r="J28" s="153"/>
      <c r="K28" s="153"/>
      <c r="L28" s="109"/>
      <c r="M28" s="90">
        <f t="shared" si="0"/>
        <v>0</v>
      </c>
      <c r="N28" s="90"/>
      <c r="O28" s="162" t="str">
        <f t="shared" si="1"/>
        <v/>
      </c>
      <c r="P28" s="68">
        <v>20</v>
      </c>
      <c r="Q28" s="196"/>
      <c r="R28" s="196"/>
      <c r="S28" s="196"/>
      <c r="T28" s="196"/>
      <c r="U28" s="196"/>
      <c r="V28" s="196"/>
      <c r="W28" s="196"/>
      <c r="X28" s="196"/>
      <c r="Y28" s="197"/>
      <c r="Z28" s="88"/>
      <c r="AA28" s="88"/>
      <c r="AB28" s="88"/>
      <c r="AC28" s="88"/>
      <c r="AD28" s="88"/>
      <c r="AE28" s="88"/>
    </row>
    <row r="29" spans="1:31" x14ac:dyDescent="0.2">
      <c r="A29" s="89">
        <v>21</v>
      </c>
      <c r="B29" s="91">
        <f>namen!C25</f>
        <v>0</v>
      </c>
      <c r="C29" s="153"/>
      <c r="D29" s="153"/>
      <c r="E29" s="153"/>
      <c r="F29" s="153"/>
      <c r="G29" s="153"/>
      <c r="H29" s="153"/>
      <c r="I29" s="153"/>
      <c r="J29" s="153"/>
      <c r="K29" s="153"/>
      <c r="L29" s="109"/>
      <c r="M29" s="90">
        <f t="shared" si="0"/>
        <v>0</v>
      </c>
      <c r="N29" s="90"/>
      <c r="O29" s="162" t="str">
        <f t="shared" si="1"/>
        <v/>
      </c>
      <c r="P29" s="68">
        <v>21</v>
      </c>
      <c r="Q29" s="196"/>
      <c r="R29" s="196"/>
      <c r="S29" s="196"/>
      <c r="T29" s="196"/>
      <c r="U29" s="196"/>
      <c r="V29" s="196"/>
      <c r="W29" s="196"/>
      <c r="X29" s="196"/>
      <c r="Y29" s="197"/>
      <c r="Z29" s="88"/>
      <c r="AA29" s="88"/>
      <c r="AB29" s="88"/>
      <c r="AC29" s="88"/>
      <c r="AD29" s="88"/>
      <c r="AE29" s="88"/>
    </row>
    <row r="30" spans="1:31" x14ac:dyDescent="0.2">
      <c r="A30" s="89">
        <v>22</v>
      </c>
      <c r="B30" s="91">
        <f>namen!C26</f>
        <v>0</v>
      </c>
      <c r="C30" s="153"/>
      <c r="D30" s="153"/>
      <c r="E30" s="153"/>
      <c r="F30" s="153"/>
      <c r="G30" s="153"/>
      <c r="H30" s="153"/>
      <c r="I30" s="153"/>
      <c r="J30" s="153"/>
      <c r="K30" s="153"/>
      <c r="L30" s="109"/>
      <c r="M30" s="90">
        <f t="shared" si="0"/>
        <v>0</v>
      </c>
      <c r="N30" s="90"/>
      <c r="O30" s="162" t="str">
        <f t="shared" si="1"/>
        <v/>
      </c>
      <c r="P30" s="68">
        <v>22</v>
      </c>
      <c r="Q30" s="194"/>
      <c r="R30" s="194"/>
      <c r="S30" s="194"/>
      <c r="T30" s="194"/>
      <c r="U30" s="194"/>
      <c r="V30" s="194"/>
      <c r="W30" s="194"/>
      <c r="X30" s="194"/>
      <c r="Y30" s="195"/>
      <c r="Z30" s="88"/>
      <c r="AA30" s="88"/>
      <c r="AB30" s="88"/>
      <c r="AC30" s="88"/>
      <c r="AD30" s="88"/>
      <c r="AE30" s="88"/>
    </row>
    <row r="31" spans="1:31" x14ac:dyDescent="0.2">
      <c r="A31" s="89">
        <v>23</v>
      </c>
      <c r="B31" s="91">
        <f>namen!C27</f>
        <v>0</v>
      </c>
      <c r="C31" s="153"/>
      <c r="D31" s="153"/>
      <c r="E31" s="153"/>
      <c r="F31" s="153"/>
      <c r="G31" s="153"/>
      <c r="H31" s="153"/>
      <c r="I31" s="153"/>
      <c r="J31" s="153"/>
      <c r="K31" s="153"/>
      <c r="L31" s="109"/>
      <c r="M31" s="90">
        <f t="shared" si="0"/>
        <v>0</v>
      </c>
      <c r="N31" s="90"/>
      <c r="O31" s="162" t="str">
        <f t="shared" si="1"/>
        <v/>
      </c>
      <c r="P31" s="68">
        <v>23</v>
      </c>
      <c r="Q31" s="196"/>
      <c r="R31" s="196"/>
      <c r="S31" s="196"/>
      <c r="T31" s="196"/>
      <c r="U31" s="196"/>
      <c r="V31" s="196"/>
      <c r="W31" s="196"/>
      <c r="X31" s="196"/>
      <c r="Y31" s="197"/>
      <c r="Z31" s="88"/>
      <c r="AA31" s="88"/>
      <c r="AB31" s="88"/>
      <c r="AC31" s="88"/>
      <c r="AD31" s="88"/>
      <c r="AE31" s="88"/>
    </row>
    <row r="32" spans="1:31" x14ac:dyDescent="0.2">
      <c r="A32" s="89">
        <v>24</v>
      </c>
      <c r="B32" s="91">
        <f>namen!C28</f>
        <v>0</v>
      </c>
      <c r="C32" s="153"/>
      <c r="D32" s="153"/>
      <c r="E32" s="153"/>
      <c r="F32" s="153"/>
      <c r="G32" s="153"/>
      <c r="H32" s="153"/>
      <c r="I32" s="153"/>
      <c r="J32" s="153"/>
      <c r="K32" s="153"/>
      <c r="L32" s="109"/>
      <c r="M32" s="90">
        <f t="shared" si="0"/>
        <v>0</v>
      </c>
      <c r="N32" s="90"/>
      <c r="O32" s="162" t="str">
        <f t="shared" si="1"/>
        <v/>
      </c>
      <c r="P32" s="68">
        <v>24</v>
      </c>
      <c r="Q32" s="196"/>
      <c r="R32" s="196"/>
      <c r="S32" s="196"/>
      <c r="T32" s="196"/>
      <c r="U32" s="196"/>
      <c r="V32" s="196"/>
      <c r="W32" s="196"/>
      <c r="X32" s="196"/>
      <c r="Y32" s="197"/>
      <c r="Z32" s="88"/>
      <c r="AA32" s="88"/>
      <c r="AB32" s="88"/>
      <c r="AC32" s="88"/>
      <c r="AD32" s="88"/>
      <c r="AE32" s="88"/>
    </row>
    <row r="33" spans="1:31" x14ac:dyDescent="0.2">
      <c r="A33" s="89">
        <v>25</v>
      </c>
      <c r="B33" s="91">
        <f>namen!C29</f>
        <v>0</v>
      </c>
      <c r="C33" s="153"/>
      <c r="D33" s="153"/>
      <c r="E33" s="153"/>
      <c r="F33" s="153"/>
      <c r="G33" s="153"/>
      <c r="H33" s="153"/>
      <c r="I33" s="153"/>
      <c r="J33" s="153"/>
      <c r="K33" s="153"/>
      <c r="L33" s="109"/>
      <c r="M33" s="90">
        <f t="shared" si="0"/>
        <v>0</v>
      </c>
      <c r="N33" s="90"/>
      <c r="O33" s="162" t="str">
        <f t="shared" si="1"/>
        <v/>
      </c>
      <c r="P33" s="68">
        <v>25</v>
      </c>
      <c r="Q33" s="196"/>
      <c r="R33" s="196"/>
      <c r="S33" s="196"/>
      <c r="T33" s="196"/>
      <c r="U33" s="196"/>
      <c r="V33" s="196"/>
      <c r="W33" s="196"/>
      <c r="X33" s="196"/>
      <c r="Y33" s="197"/>
      <c r="Z33" s="88"/>
      <c r="AA33" s="88"/>
      <c r="AB33" s="88"/>
      <c r="AC33" s="88"/>
      <c r="AD33" s="88"/>
      <c r="AE33" s="88"/>
    </row>
    <row r="34" spans="1:31" x14ac:dyDescent="0.2">
      <c r="A34" s="89">
        <v>26</v>
      </c>
      <c r="B34" s="91">
        <f>namen!C30</f>
        <v>0</v>
      </c>
      <c r="C34" s="153"/>
      <c r="D34" s="153"/>
      <c r="E34" s="153"/>
      <c r="F34" s="153"/>
      <c r="G34" s="153"/>
      <c r="H34" s="153"/>
      <c r="I34" s="153"/>
      <c r="J34" s="153"/>
      <c r="K34" s="153"/>
      <c r="L34" s="109"/>
      <c r="M34" s="90">
        <f t="shared" si="0"/>
        <v>0</v>
      </c>
      <c r="N34" s="90"/>
      <c r="O34" s="162" t="str">
        <f t="shared" si="1"/>
        <v/>
      </c>
      <c r="P34" s="68">
        <v>26</v>
      </c>
      <c r="Q34" s="196"/>
      <c r="R34" s="196"/>
      <c r="S34" s="196"/>
      <c r="T34" s="196"/>
      <c r="U34" s="196"/>
      <c r="V34" s="196"/>
      <c r="W34" s="196"/>
      <c r="X34" s="196"/>
      <c r="Y34" s="197"/>
      <c r="Z34" s="88"/>
      <c r="AA34" s="88"/>
      <c r="AB34" s="88"/>
      <c r="AC34" s="88"/>
      <c r="AD34" s="88"/>
      <c r="AE34" s="88"/>
    </row>
    <row r="35" spans="1:31" x14ac:dyDescent="0.2">
      <c r="A35" s="89">
        <v>27</v>
      </c>
      <c r="B35" s="91">
        <f>namen!C31</f>
        <v>0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09"/>
      <c r="M35" s="90">
        <f t="shared" si="0"/>
        <v>0</v>
      </c>
      <c r="N35" s="90"/>
      <c r="O35" s="162" t="str">
        <f t="shared" si="1"/>
        <v/>
      </c>
      <c r="P35" s="68">
        <v>27</v>
      </c>
      <c r="Q35" s="196"/>
      <c r="R35" s="196"/>
      <c r="S35" s="196"/>
      <c r="T35" s="196"/>
      <c r="U35" s="196"/>
      <c r="V35" s="196"/>
      <c r="W35" s="196"/>
      <c r="X35" s="196"/>
      <c r="Y35" s="197"/>
      <c r="Z35" s="88"/>
      <c r="AA35" s="88"/>
      <c r="AB35" s="88"/>
      <c r="AC35" s="88"/>
      <c r="AD35" s="88"/>
      <c r="AE35" s="88"/>
    </row>
    <row r="36" spans="1:31" x14ac:dyDescent="0.2">
      <c r="A36" s="89">
        <v>28</v>
      </c>
      <c r="B36" s="91">
        <f>namen!C32</f>
        <v>0</v>
      </c>
      <c r="C36" s="153"/>
      <c r="D36" s="153"/>
      <c r="E36" s="153"/>
      <c r="F36" s="153"/>
      <c r="G36" s="153"/>
      <c r="H36" s="153"/>
      <c r="I36" s="153"/>
      <c r="J36" s="153"/>
      <c r="K36" s="153"/>
      <c r="L36" s="109"/>
      <c r="M36" s="90">
        <f t="shared" si="0"/>
        <v>0</v>
      </c>
      <c r="N36" s="90"/>
      <c r="O36" s="162" t="str">
        <f t="shared" si="1"/>
        <v/>
      </c>
      <c r="P36" s="68">
        <v>28</v>
      </c>
      <c r="Q36" s="196"/>
      <c r="R36" s="196"/>
      <c r="S36" s="196"/>
      <c r="T36" s="196"/>
      <c r="U36" s="196"/>
      <c r="V36" s="196"/>
      <c r="W36" s="196"/>
      <c r="X36" s="196"/>
      <c r="Y36" s="197"/>
      <c r="Z36" s="88"/>
      <c r="AA36" s="88"/>
      <c r="AB36" s="88"/>
      <c r="AC36" s="88"/>
      <c r="AD36" s="88"/>
      <c r="AE36" s="88"/>
    </row>
    <row r="37" spans="1:31" x14ac:dyDescent="0.2">
      <c r="A37" s="89">
        <v>29</v>
      </c>
      <c r="B37" s="91">
        <f>namen!C33</f>
        <v>0</v>
      </c>
      <c r="C37" s="153"/>
      <c r="D37" s="153"/>
      <c r="E37" s="153"/>
      <c r="F37" s="153"/>
      <c r="G37" s="153"/>
      <c r="H37" s="153"/>
      <c r="I37" s="153"/>
      <c r="J37" s="153"/>
      <c r="K37" s="153"/>
      <c r="L37" s="109"/>
      <c r="M37" s="90">
        <f t="shared" si="0"/>
        <v>0</v>
      </c>
      <c r="N37" s="90"/>
      <c r="O37" s="162" t="str">
        <f t="shared" si="1"/>
        <v/>
      </c>
      <c r="P37" s="68">
        <v>29</v>
      </c>
      <c r="Q37" s="194"/>
      <c r="R37" s="194"/>
      <c r="S37" s="194"/>
      <c r="T37" s="194"/>
      <c r="U37" s="194"/>
      <c r="V37" s="194"/>
      <c r="W37" s="194"/>
      <c r="X37" s="194"/>
      <c r="Y37" s="195"/>
      <c r="Z37" s="88"/>
      <c r="AA37" s="88"/>
      <c r="AB37" s="88"/>
      <c r="AC37" s="88"/>
      <c r="AD37" s="88"/>
      <c r="AE37" s="88"/>
    </row>
    <row r="38" spans="1:31" x14ac:dyDescent="0.2">
      <c r="A38" s="89">
        <v>30</v>
      </c>
      <c r="B38" s="91">
        <f>namen!C34</f>
        <v>0</v>
      </c>
      <c r="C38" s="153"/>
      <c r="D38" s="153"/>
      <c r="E38" s="153"/>
      <c r="F38" s="153"/>
      <c r="G38" s="153"/>
      <c r="H38" s="153"/>
      <c r="I38" s="153"/>
      <c r="J38" s="153"/>
      <c r="K38" s="153"/>
      <c r="L38" s="109"/>
      <c r="M38" s="90">
        <f t="shared" si="0"/>
        <v>0</v>
      </c>
      <c r="N38" s="90"/>
      <c r="O38" s="162" t="str">
        <f t="shared" si="1"/>
        <v/>
      </c>
      <c r="P38" s="68">
        <v>30</v>
      </c>
      <c r="Q38" s="196"/>
      <c r="R38" s="196"/>
      <c r="S38" s="196"/>
      <c r="T38" s="196"/>
      <c r="U38" s="196"/>
      <c r="V38" s="196"/>
      <c r="W38" s="196"/>
      <c r="X38" s="196"/>
      <c r="Y38" s="197"/>
      <c r="Z38" s="88"/>
      <c r="AA38" s="88"/>
      <c r="AB38" s="88"/>
      <c r="AC38" s="88"/>
      <c r="AD38" s="88"/>
      <c r="AE38" s="88"/>
    </row>
    <row r="39" spans="1:31" x14ac:dyDescent="0.2">
      <c r="A39" s="89">
        <v>31</v>
      </c>
      <c r="B39" s="91">
        <f>namen!C35</f>
        <v>0</v>
      </c>
      <c r="C39" s="153"/>
      <c r="D39" s="153"/>
      <c r="E39" s="153"/>
      <c r="F39" s="153"/>
      <c r="G39" s="153"/>
      <c r="H39" s="153"/>
      <c r="I39" s="153"/>
      <c r="J39" s="153"/>
      <c r="K39" s="153"/>
      <c r="L39" s="109"/>
      <c r="M39" s="90">
        <f t="shared" si="0"/>
        <v>0</v>
      </c>
      <c r="N39" s="90"/>
      <c r="O39" s="162" t="str">
        <f t="shared" si="1"/>
        <v/>
      </c>
      <c r="P39" s="68">
        <v>31</v>
      </c>
      <c r="Q39" s="196"/>
      <c r="R39" s="196"/>
      <c r="S39" s="196"/>
      <c r="T39" s="196"/>
      <c r="U39" s="196"/>
      <c r="V39" s="196"/>
      <c r="W39" s="196"/>
      <c r="X39" s="196"/>
      <c r="Y39" s="197"/>
      <c r="Z39" s="88"/>
      <c r="AA39" s="88"/>
      <c r="AB39" s="88"/>
      <c r="AC39" s="88"/>
      <c r="AD39" s="88"/>
      <c r="AE39" s="88"/>
    </row>
    <row r="40" spans="1:31" x14ac:dyDescent="0.2">
      <c r="A40" s="89">
        <v>32</v>
      </c>
      <c r="B40" s="91">
        <f>namen!C36</f>
        <v>0</v>
      </c>
      <c r="C40" s="153"/>
      <c r="D40" s="153"/>
      <c r="E40" s="153"/>
      <c r="F40" s="153"/>
      <c r="G40" s="153"/>
      <c r="H40" s="153"/>
      <c r="I40" s="153"/>
      <c r="J40" s="153"/>
      <c r="K40" s="153"/>
      <c r="L40" s="109"/>
      <c r="M40" s="90">
        <f t="shared" si="0"/>
        <v>0</v>
      </c>
      <c r="N40" s="90"/>
      <c r="O40" s="162" t="str">
        <f t="shared" si="1"/>
        <v/>
      </c>
      <c r="P40" s="68">
        <v>32</v>
      </c>
      <c r="Q40" s="196"/>
      <c r="R40" s="196"/>
      <c r="S40" s="196"/>
      <c r="T40" s="196"/>
      <c r="U40" s="196"/>
      <c r="V40" s="196"/>
      <c r="W40" s="196"/>
      <c r="X40" s="196"/>
      <c r="Y40" s="197"/>
      <c r="Z40" s="88"/>
      <c r="AA40" s="88"/>
      <c r="AB40" s="88"/>
      <c r="AC40" s="88"/>
      <c r="AD40" s="88"/>
      <c r="AE40" s="88"/>
    </row>
    <row r="41" spans="1:31" x14ac:dyDescent="0.2">
      <c r="A41" s="89">
        <v>33</v>
      </c>
      <c r="B41" s="91">
        <f>namen!C37</f>
        <v>0</v>
      </c>
      <c r="C41" s="153"/>
      <c r="D41" s="153"/>
      <c r="E41" s="153"/>
      <c r="F41" s="153"/>
      <c r="G41" s="153"/>
      <c r="H41" s="153"/>
      <c r="I41" s="153"/>
      <c r="J41" s="153"/>
      <c r="K41" s="153"/>
      <c r="L41" s="109"/>
      <c r="M41" s="90">
        <f t="shared" si="0"/>
        <v>0</v>
      </c>
      <c r="N41" s="90"/>
      <c r="O41" s="162" t="str">
        <f t="shared" si="1"/>
        <v/>
      </c>
      <c r="P41" s="68">
        <v>33</v>
      </c>
      <c r="Q41" s="196"/>
      <c r="R41" s="196"/>
      <c r="S41" s="196"/>
      <c r="T41" s="196"/>
      <c r="U41" s="196"/>
      <c r="V41" s="196"/>
      <c r="W41" s="196"/>
      <c r="X41" s="196"/>
      <c r="Y41" s="197"/>
      <c r="Z41" s="88"/>
      <c r="AA41" s="88"/>
      <c r="AB41" s="88"/>
      <c r="AC41" s="88"/>
      <c r="AD41" s="88"/>
      <c r="AE41" s="88"/>
    </row>
    <row r="42" spans="1:31" x14ac:dyDescent="0.2">
      <c r="A42" s="89">
        <v>34</v>
      </c>
      <c r="B42" s="91">
        <f>namen!C38</f>
        <v>0</v>
      </c>
      <c r="C42" s="153"/>
      <c r="D42" s="153"/>
      <c r="E42" s="153"/>
      <c r="F42" s="153"/>
      <c r="G42" s="153"/>
      <c r="H42" s="153"/>
      <c r="I42" s="153"/>
      <c r="J42" s="153"/>
      <c r="K42" s="153"/>
      <c r="L42" s="109"/>
      <c r="M42" s="90">
        <f t="shared" si="0"/>
        <v>0</v>
      </c>
      <c r="N42" s="90"/>
      <c r="O42" s="162" t="str">
        <f t="shared" si="1"/>
        <v/>
      </c>
      <c r="P42" s="68">
        <v>34</v>
      </c>
      <c r="Q42" s="196"/>
      <c r="R42" s="196"/>
      <c r="S42" s="196"/>
      <c r="T42" s="196"/>
      <c r="U42" s="196"/>
      <c r="V42" s="196"/>
      <c r="W42" s="196"/>
      <c r="X42" s="196"/>
      <c r="Y42" s="197"/>
      <c r="Z42" s="88"/>
      <c r="AA42" s="88"/>
      <c r="AB42" s="88"/>
      <c r="AC42" s="88"/>
      <c r="AD42" s="88"/>
      <c r="AE42" s="88"/>
    </row>
    <row r="43" spans="1:31" ht="13.5" thickBot="1" x14ac:dyDescent="0.25">
      <c r="A43" s="92">
        <v>35</v>
      </c>
      <c r="B43" s="93">
        <f>namen!C39</f>
        <v>0</v>
      </c>
      <c r="C43" s="154"/>
      <c r="D43" s="154"/>
      <c r="E43" s="154"/>
      <c r="F43" s="154"/>
      <c r="G43" s="154"/>
      <c r="H43" s="154"/>
      <c r="I43" s="154"/>
      <c r="J43" s="154"/>
      <c r="K43" s="154"/>
      <c r="L43" s="110"/>
      <c r="M43" s="94">
        <f t="shared" si="0"/>
        <v>0</v>
      </c>
      <c r="N43" s="94"/>
      <c r="O43" s="155" t="str">
        <f t="shared" si="1"/>
        <v/>
      </c>
      <c r="P43" s="157">
        <v>35</v>
      </c>
      <c r="Q43" s="200"/>
      <c r="R43" s="200"/>
      <c r="S43" s="200"/>
      <c r="T43" s="200"/>
      <c r="U43" s="200"/>
      <c r="V43" s="200"/>
      <c r="W43" s="200"/>
      <c r="X43" s="200"/>
      <c r="Y43" s="201"/>
      <c r="Z43" s="88"/>
      <c r="AA43" s="88"/>
      <c r="AB43" s="88"/>
      <c r="AC43" s="88"/>
      <c r="AD43" s="88"/>
      <c r="AE43" s="88"/>
    </row>
    <row r="44" spans="1:31" x14ac:dyDescent="0.2">
      <c r="A44" s="68"/>
      <c r="B44" s="68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68"/>
      <c r="N44" s="68"/>
      <c r="O44" s="95"/>
      <c r="P44" s="95"/>
    </row>
    <row r="45" spans="1:31" x14ac:dyDescent="0.2">
      <c r="B45" s="4" t="s">
        <v>4</v>
      </c>
      <c r="C45" s="5">
        <f>COUNTIF(C9:C43,"&lt;3")</f>
        <v>0</v>
      </c>
      <c r="D45" s="5">
        <f>COUNTIF(D9:D43,"&lt;3")</f>
        <v>0</v>
      </c>
      <c r="E45" s="5">
        <f>COUNTIF(E9:E43,"&lt;3")</f>
        <v>0</v>
      </c>
      <c r="F45" s="5">
        <f>COUNTIF(F9:F43,"&lt;3")</f>
        <v>0</v>
      </c>
      <c r="G45" s="5">
        <f>COUNTIF(G9:G43,"&lt;5")</f>
        <v>0</v>
      </c>
      <c r="H45" s="5">
        <f>COUNTIF(H9:H43,"&lt;3")</f>
        <v>0</v>
      </c>
      <c r="I45" s="5">
        <f>COUNTIF(I9:I43,"&lt;3")</f>
        <v>0</v>
      </c>
      <c r="J45" s="5">
        <f>COUNTIF(J9:J43,"&lt;3")</f>
        <v>0</v>
      </c>
      <c r="K45" s="5">
        <f>COUNTIF(K9:K43,"&lt;3")</f>
        <v>0</v>
      </c>
      <c r="M45" s="5"/>
      <c r="N45" s="5"/>
      <c r="O45" s="5">
        <f>COUNTIF(O9:O43,"onvoldoende")</f>
        <v>0</v>
      </c>
    </row>
    <row r="46" spans="1:31" x14ac:dyDescent="0.2">
      <c r="B46" s="4" t="s">
        <v>3</v>
      </c>
      <c r="C46" s="5">
        <f t="shared" ref="C46:K46" si="2">COUNT(C9:C43)</f>
        <v>0</v>
      </c>
      <c r="D46" s="5">
        <f t="shared" si="2"/>
        <v>0</v>
      </c>
      <c r="E46" s="5">
        <f t="shared" si="2"/>
        <v>0</v>
      </c>
      <c r="F46" s="5">
        <f t="shared" si="2"/>
        <v>0</v>
      </c>
      <c r="G46" s="5">
        <f t="shared" si="2"/>
        <v>0</v>
      </c>
      <c r="H46" s="5">
        <f t="shared" si="2"/>
        <v>0</v>
      </c>
      <c r="I46" s="5">
        <f t="shared" si="2"/>
        <v>0</v>
      </c>
      <c r="J46" s="5">
        <f t="shared" si="2"/>
        <v>0</v>
      </c>
      <c r="K46" s="5">
        <f t="shared" si="2"/>
        <v>0</v>
      </c>
      <c r="M46" s="5"/>
      <c r="N46" s="5"/>
      <c r="O46" s="5">
        <f>namen!$C$40</f>
        <v>0</v>
      </c>
    </row>
    <row r="47" spans="1:31" x14ac:dyDescent="0.2">
      <c r="A47" s="96"/>
      <c r="B47" s="7" t="s">
        <v>5</v>
      </c>
      <c r="C47" s="97" t="e">
        <f t="shared" ref="C47:I47" si="3">(C45/C46)</f>
        <v>#DIV/0!</v>
      </c>
      <c r="D47" s="97" t="e">
        <f t="shared" si="3"/>
        <v>#DIV/0!</v>
      </c>
      <c r="E47" s="97" t="e">
        <f t="shared" si="3"/>
        <v>#DIV/0!</v>
      </c>
      <c r="F47" s="97" t="e">
        <f t="shared" si="3"/>
        <v>#DIV/0!</v>
      </c>
      <c r="G47" s="97" t="e">
        <f t="shared" si="3"/>
        <v>#DIV/0!</v>
      </c>
      <c r="H47" s="97" t="e">
        <f t="shared" si="3"/>
        <v>#DIV/0!</v>
      </c>
      <c r="I47" s="97" t="e">
        <f t="shared" si="3"/>
        <v>#DIV/0!</v>
      </c>
      <c r="J47" s="97" t="e">
        <f>(J45/J46)</f>
        <v>#DIV/0!</v>
      </c>
      <c r="K47" s="97" t="e">
        <f>(K45/K46)</f>
        <v>#DIV/0!</v>
      </c>
      <c r="L47" s="97"/>
      <c r="M47" s="97"/>
      <c r="N47" s="97"/>
      <c r="O47" s="181" t="e">
        <f>(O45/O46)</f>
        <v>#DIV/0!</v>
      </c>
      <c r="P47" s="98"/>
      <c r="Q47" s="7"/>
      <c r="R47" s="7"/>
      <c r="S47" s="7"/>
      <c r="T47" s="7"/>
      <c r="U47" s="7"/>
      <c r="V47" s="7"/>
      <c r="W47" s="191" t="s">
        <v>92</v>
      </c>
      <c r="X47" s="191"/>
      <c r="Y47" s="192"/>
    </row>
    <row r="48" spans="1:31" x14ac:dyDescent="0.2">
      <c r="A48" s="68"/>
      <c r="B48" s="68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68"/>
      <c r="N48" s="68"/>
      <c r="O48" s="95"/>
      <c r="P48" s="95"/>
    </row>
    <row r="49" spans="1:16" x14ac:dyDescent="0.2">
      <c r="A49" s="68"/>
      <c r="B49" s="68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68"/>
      <c r="N49" s="68"/>
      <c r="O49" s="95"/>
      <c r="P49" s="95"/>
    </row>
    <row r="50" spans="1:16" x14ac:dyDescent="0.2">
      <c r="A50" s="68"/>
      <c r="B50" s="68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68"/>
      <c r="N50" s="68"/>
      <c r="O50" s="95"/>
      <c r="P50" s="95"/>
    </row>
    <row r="51" spans="1:16" x14ac:dyDescent="0.2">
      <c r="A51" s="68"/>
      <c r="B51" s="68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68"/>
      <c r="N51" s="68"/>
      <c r="O51" s="95"/>
      <c r="P51" s="95"/>
    </row>
    <row r="52" spans="1:16" x14ac:dyDescent="0.2">
      <c r="A52" s="68"/>
      <c r="B52" s="68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68"/>
      <c r="N52" s="68"/>
      <c r="O52" s="95"/>
      <c r="P52" s="95"/>
    </row>
    <row r="53" spans="1:16" x14ac:dyDescent="0.2">
      <c r="A53" s="68"/>
      <c r="B53" s="68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68"/>
      <c r="N53" s="68"/>
      <c r="O53" s="95"/>
      <c r="P53" s="95"/>
    </row>
    <row r="54" spans="1:16" x14ac:dyDescent="0.2">
      <c r="A54" s="68"/>
      <c r="B54" s="68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68"/>
      <c r="N54" s="68"/>
      <c r="O54" s="95"/>
      <c r="P54" s="95"/>
    </row>
    <row r="55" spans="1:16" x14ac:dyDescent="0.2">
      <c r="A55" s="68"/>
      <c r="B55" s="68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68"/>
      <c r="N55" s="68"/>
      <c r="O55" s="95"/>
      <c r="P55" s="95"/>
    </row>
    <row r="56" spans="1:16" x14ac:dyDescent="0.2">
      <c r="A56" s="68"/>
      <c r="B56" s="68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68"/>
      <c r="N56" s="68"/>
      <c r="O56" s="95"/>
      <c r="P56" s="95"/>
    </row>
    <row r="57" spans="1:16" x14ac:dyDescent="0.2">
      <c r="A57" s="68"/>
      <c r="B57" s="68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68"/>
      <c r="N57" s="68"/>
      <c r="O57" s="95"/>
      <c r="P57" s="95"/>
    </row>
  </sheetData>
  <sheetProtection algorithmName="SHA-512" hashValue="AQhjaWxQtad53VU6+McMSkYa/PbcTcAkOIfRjRDXV+bMWXXFK1FZenFOVtcAKbk3yXJNtefWoCKcFZDf1hCLaA==" saltValue="PQIsj7WFgqSsLefPg5ohUQ==" spinCount="100000" sheet="1" objects="1" scenarios="1"/>
  <mergeCells count="40">
    <mergeCell ref="Q43:Y43"/>
    <mergeCell ref="Q37:Y37"/>
    <mergeCell ref="Q38:Y38"/>
    <mergeCell ref="Q39:Y39"/>
    <mergeCell ref="Q40:Y40"/>
    <mergeCell ref="Q41:Y41"/>
    <mergeCell ref="Q42:Y42"/>
    <mergeCell ref="Q33:Y33"/>
    <mergeCell ref="Q22:Y22"/>
    <mergeCell ref="Q23:Y23"/>
    <mergeCell ref="Q24:Y24"/>
    <mergeCell ref="Q31:Y31"/>
    <mergeCell ref="Q32:Y32"/>
    <mergeCell ref="Q34:Y34"/>
    <mergeCell ref="Q35:Y35"/>
    <mergeCell ref="Q36:Y36"/>
    <mergeCell ref="Q29:Y29"/>
    <mergeCell ref="Q30:Y30"/>
    <mergeCell ref="Q18:Y18"/>
    <mergeCell ref="Q19:Y19"/>
    <mergeCell ref="Q20:Y20"/>
    <mergeCell ref="Q21:Y21"/>
    <mergeCell ref="C7:F7"/>
    <mergeCell ref="G7:K7"/>
    <mergeCell ref="B2:Y2"/>
    <mergeCell ref="W47:Y47"/>
    <mergeCell ref="P7:R7"/>
    <mergeCell ref="Q9:Y9"/>
    <mergeCell ref="Q10:Y10"/>
    <mergeCell ref="Q11:Y11"/>
    <mergeCell ref="Q12:Y12"/>
    <mergeCell ref="Q13:Y13"/>
    <mergeCell ref="Q14:Y14"/>
    <mergeCell ref="Q15:Y15"/>
    <mergeCell ref="Q25:Y25"/>
    <mergeCell ref="Q26:Y26"/>
    <mergeCell ref="Q27:Y27"/>
    <mergeCell ref="Q28:Y28"/>
    <mergeCell ref="Q16:Y16"/>
    <mergeCell ref="Q17:Y17"/>
  </mergeCells>
  <phoneticPr fontId="0" type="noConversion"/>
  <conditionalFormatting sqref="H57:L57 C57:E57">
    <cfRule type="cellIs" dxfId="142" priority="1" stopIfTrue="1" operator="equal">
      <formula>3</formula>
    </cfRule>
    <cfRule type="cellIs" dxfId="141" priority="2" stopIfTrue="1" operator="between">
      <formula>1</formula>
      <formula>2</formula>
    </cfRule>
  </conditionalFormatting>
  <conditionalFormatting sqref="F57:G57">
    <cfRule type="cellIs" dxfId="140" priority="3" stopIfTrue="1" operator="equal">
      <formula>7</formula>
    </cfRule>
    <cfRule type="cellIs" dxfId="139" priority="4" stopIfTrue="1" operator="between">
      <formula>1</formula>
      <formula>6</formula>
    </cfRule>
  </conditionalFormatting>
  <conditionalFormatting sqref="O48:P56 O44:P44">
    <cfRule type="cellIs" dxfId="138" priority="5" stopIfTrue="1" operator="equal">
      <formula>"aktie"</formula>
    </cfRule>
    <cfRule type="cellIs" dxfId="137" priority="6" stopIfTrue="1" operator="equal">
      <formula>"let op!!"</formula>
    </cfRule>
  </conditionalFormatting>
  <conditionalFormatting sqref="C48:E56 H48:L56 C44:E44 H44:L44">
    <cfRule type="cellIs" dxfId="136" priority="7" stopIfTrue="1" operator="equal">
      <formula>3</formula>
    </cfRule>
    <cfRule type="cellIs" dxfId="135" priority="8" stopIfTrue="1" operator="between">
      <formula>1</formula>
      <formula>2</formula>
    </cfRule>
  </conditionalFormatting>
  <conditionalFormatting sqref="F48:G56 F44:G44">
    <cfRule type="cellIs" dxfId="134" priority="9" stopIfTrue="1" operator="equal">
      <formula>7</formula>
    </cfRule>
    <cfRule type="cellIs" dxfId="133" priority="10" stopIfTrue="1" operator="between">
      <formula>1</formula>
      <formula>6</formula>
    </cfRule>
  </conditionalFormatting>
  <conditionalFormatting sqref="L9:L43">
    <cfRule type="cellIs" dxfId="132" priority="11" stopIfTrue="1" operator="equal">
      <formula>3</formula>
    </cfRule>
    <cfRule type="cellIs" dxfId="131" priority="12" stopIfTrue="1" operator="between">
      <formula>1</formula>
      <formula>2</formula>
    </cfRule>
  </conditionalFormatting>
  <conditionalFormatting sqref="C47:O47">
    <cfRule type="cellIs" dxfId="130" priority="13" stopIfTrue="1" operator="between">
      <formula>0.1</formula>
      <formula>0.15</formula>
    </cfRule>
    <cfRule type="cellIs" dxfId="129" priority="14" stopIfTrue="1" operator="greaterThan">
      <formula>0.15</formula>
    </cfRule>
  </conditionalFormatting>
  <conditionalFormatting sqref="B9:B43">
    <cfRule type="expression" dxfId="128" priority="15" stopIfTrue="1">
      <formula>$O9="onvoldoende"</formula>
    </cfRule>
    <cfRule type="expression" dxfId="127" priority="16" stopIfTrue="1">
      <formula>$O9="matig"</formula>
    </cfRule>
    <cfRule type="expression" dxfId="126" priority="17" stopIfTrue="1">
      <formula>$O9="goed"</formula>
    </cfRule>
  </conditionalFormatting>
  <conditionalFormatting sqref="C9:F43">
    <cfRule type="cellIs" dxfId="125" priority="18" stopIfTrue="1" operator="equal">
      <formula>""</formula>
    </cfRule>
    <cfRule type="cellIs" dxfId="124" priority="19" stopIfTrue="1" operator="equal">
      <formula>3</formula>
    </cfRule>
    <cfRule type="cellIs" dxfId="123" priority="20" stopIfTrue="1" operator="lessThan">
      <formula>3</formula>
    </cfRule>
  </conditionalFormatting>
  <conditionalFormatting sqref="H9:K43">
    <cfRule type="cellIs" priority="21" stopIfTrue="1" operator="equal">
      <formula>""</formula>
    </cfRule>
    <cfRule type="cellIs" dxfId="122" priority="22" stopIfTrue="1" operator="equal">
      <formula>3</formula>
    </cfRule>
    <cfRule type="cellIs" dxfId="121" priority="23" stopIfTrue="1" operator="lessThan">
      <formula>3</formula>
    </cfRule>
  </conditionalFormatting>
  <conditionalFormatting sqref="G9:G43">
    <cfRule type="cellIs" dxfId="120" priority="24" stopIfTrue="1" operator="equal">
      <formula>""</formula>
    </cfRule>
    <cfRule type="cellIs" dxfId="119" priority="25" stopIfTrue="1" operator="lessThan">
      <formula>5</formula>
    </cfRule>
    <cfRule type="cellIs" dxfId="118" priority="26" stopIfTrue="1" operator="between">
      <formula>5</formula>
      <formula>6</formula>
    </cfRule>
  </conditionalFormatting>
  <conditionalFormatting sqref="O9:O43">
    <cfRule type="cellIs" dxfId="117" priority="27" stopIfTrue="1" operator="equal">
      <formula>"onvoldoende"</formula>
    </cfRule>
    <cfRule type="cellIs" dxfId="116" priority="28" stopIfTrue="1" operator="equal">
      <formula>"matig"</formula>
    </cfRule>
    <cfRule type="cellIs" dxfId="115" priority="29" stopIfTrue="1" operator="equal">
      <formula>"goed"</formula>
    </cfRule>
  </conditionalFormatting>
  <pageMargins left="0.12" right="0.2" top="0.42" bottom="0.17" header="0.14000000000000001" footer="0.13"/>
  <pageSetup paperSize="9" scale="7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7"/>
  <sheetViews>
    <sheetView showGridLines="0" showRowColHeaders="0" zoomScale="80" zoomScaleNormal="80" workbookViewId="0"/>
  </sheetViews>
  <sheetFormatPr defaultRowHeight="12.75" x14ac:dyDescent="0.2"/>
  <cols>
    <col min="1" max="1" width="4" style="4" bestFit="1" customWidth="1"/>
    <col min="2" max="2" width="25.85546875" style="4" customWidth="1"/>
    <col min="3" max="12" width="6.28515625" style="5" customWidth="1"/>
    <col min="13" max="13" width="1.7109375" style="5" customWidth="1"/>
    <col min="14" max="14" width="4.140625" style="4" customWidth="1"/>
    <col min="15" max="15" width="1.7109375" style="4" customWidth="1"/>
    <col min="16" max="16" width="12.28515625" style="5" bestFit="1" customWidth="1"/>
    <col min="17" max="17" width="4" style="5" customWidth="1"/>
    <col min="18" max="25" width="9.140625" style="4"/>
    <col min="26" max="32" width="9.140625" style="20"/>
    <col min="33" max="40" width="9.140625" style="31"/>
    <col min="41" max="42" width="9.140625" style="68"/>
    <col min="43" max="16384" width="9.140625" style="4"/>
  </cols>
  <sheetData>
    <row r="1" spans="1:40" ht="13.5" thickBot="1" x14ac:dyDescent="0.25"/>
    <row r="2" spans="1:40" ht="20.100000000000001" customHeight="1" thickBot="1" x14ac:dyDescent="0.3">
      <c r="A2" s="67"/>
      <c r="B2" s="189" t="s">
        <v>48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90"/>
    </row>
    <row r="3" spans="1:40" ht="5.0999999999999996" customHeight="1" x14ac:dyDescent="0.25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99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spans="1:40" s="71" customFormat="1" ht="93.75" x14ac:dyDescent="0.2">
      <c r="B4" s="178" t="s">
        <v>89</v>
      </c>
      <c r="C4" s="72" t="s">
        <v>49</v>
      </c>
      <c r="D4" s="72" t="s">
        <v>56</v>
      </c>
      <c r="E4" s="72" t="s">
        <v>60</v>
      </c>
      <c r="F4" s="72" t="s">
        <v>50</v>
      </c>
      <c r="G4" s="72" t="s">
        <v>57</v>
      </c>
      <c r="H4" s="72" t="s">
        <v>51</v>
      </c>
      <c r="I4" s="72" t="s">
        <v>58</v>
      </c>
      <c r="J4" s="72" t="s">
        <v>59</v>
      </c>
      <c r="K4" s="72" t="s">
        <v>82</v>
      </c>
      <c r="L4" s="72" t="s">
        <v>83</v>
      </c>
      <c r="M4" s="100"/>
      <c r="N4" s="72" t="s">
        <v>1</v>
      </c>
      <c r="O4" s="73"/>
      <c r="P4" s="105" t="s">
        <v>6</v>
      </c>
      <c r="Q4" s="73"/>
      <c r="R4" s="56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</row>
    <row r="5" spans="1:40" s="71" customFormat="1" ht="18" customHeight="1" x14ac:dyDescent="0.2">
      <c r="B5" s="179">
        <v>43139</v>
      </c>
      <c r="C5" s="73" t="s">
        <v>28</v>
      </c>
      <c r="D5" s="73" t="s">
        <v>29</v>
      </c>
      <c r="E5" s="73" t="s">
        <v>30</v>
      </c>
      <c r="F5" s="73" t="s">
        <v>31</v>
      </c>
      <c r="G5" s="73" t="s">
        <v>32</v>
      </c>
      <c r="H5" s="73" t="s">
        <v>33</v>
      </c>
      <c r="I5" s="73" t="s">
        <v>34</v>
      </c>
      <c r="J5" s="73" t="s">
        <v>35</v>
      </c>
      <c r="K5" s="73" t="s">
        <v>36</v>
      </c>
      <c r="L5" s="73" t="s">
        <v>61</v>
      </c>
      <c r="M5" s="100"/>
      <c r="N5" s="73"/>
      <c r="O5" s="73"/>
      <c r="P5" s="73"/>
      <c r="Q5" s="73"/>
      <c r="R5" s="56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</row>
    <row r="6" spans="1:40" ht="5.0999999999999996" customHeight="1" thickBot="1" x14ac:dyDescent="0.25">
      <c r="A6" s="68"/>
      <c r="B6" s="68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5"/>
      <c r="O6" s="75"/>
      <c r="P6" s="74"/>
      <c r="Q6" s="74"/>
      <c r="R6" s="30"/>
      <c r="S6" s="31"/>
      <c r="T6" s="31"/>
      <c r="U6" s="31"/>
      <c r="V6" s="31"/>
      <c r="W6" s="31"/>
      <c r="X6" s="31"/>
      <c r="Y6" s="31"/>
    </row>
    <row r="7" spans="1:40" ht="12.75" customHeight="1" x14ac:dyDescent="0.2">
      <c r="A7" s="76"/>
      <c r="B7" s="77" t="s">
        <v>0</v>
      </c>
      <c r="C7" s="198" t="s">
        <v>7</v>
      </c>
      <c r="D7" s="198"/>
      <c r="E7" s="198"/>
      <c r="F7" s="198"/>
      <c r="G7" s="198"/>
      <c r="H7" s="199" t="s">
        <v>8</v>
      </c>
      <c r="I7" s="199"/>
      <c r="J7" s="199"/>
      <c r="K7" s="199"/>
      <c r="L7" s="199"/>
      <c r="M7" s="52"/>
      <c r="N7" s="78"/>
      <c r="O7" s="78"/>
      <c r="P7" s="79"/>
      <c r="Q7" s="193" t="s">
        <v>11</v>
      </c>
      <c r="R7" s="193"/>
      <c r="S7" s="193"/>
      <c r="T7" s="36"/>
      <c r="U7" s="37"/>
      <c r="V7" s="37"/>
      <c r="W7" s="37"/>
      <c r="X7" s="37"/>
      <c r="Y7" s="37"/>
      <c r="Z7" s="38"/>
    </row>
    <row r="8" spans="1:40" s="83" customFormat="1" ht="13.5" customHeight="1" thickBot="1" x14ac:dyDescent="0.25">
      <c r="A8" s="160"/>
      <c r="B8" s="161" t="s">
        <v>2</v>
      </c>
      <c r="C8" s="152">
        <v>4</v>
      </c>
      <c r="D8" s="152">
        <v>4</v>
      </c>
      <c r="E8" s="152">
        <v>4</v>
      </c>
      <c r="F8" s="152">
        <v>4</v>
      </c>
      <c r="G8" s="152">
        <v>4</v>
      </c>
      <c r="H8" s="152">
        <v>4</v>
      </c>
      <c r="I8" s="152">
        <v>4</v>
      </c>
      <c r="J8" s="152">
        <v>4</v>
      </c>
      <c r="K8" s="152">
        <v>8</v>
      </c>
      <c r="L8" s="152">
        <v>4</v>
      </c>
      <c r="M8" s="152"/>
      <c r="N8" s="152">
        <v>44</v>
      </c>
      <c r="O8" s="158"/>
      <c r="P8" s="159"/>
      <c r="Q8" s="81"/>
      <c r="R8" s="19"/>
      <c r="S8" s="19"/>
      <c r="T8" s="19"/>
      <c r="U8" s="19"/>
      <c r="V8" s="19"/>
      <c r="W8" s="19"/>
      <c r="X8" s="19"/>
      <c r="Y8" s="19"/>
      <c r="Z8" s="39"/>
      <c r="AA8" s="20"/>
      <c r="AB8" s="20"/>
      <c r="AC8" s="20"/>
      <c r="AD8" s="20"/>
      <c r="AE8" s="20"/>
      <c r="AF8" s="20"/>
      <c r="AG8" s="82"/>
      <c r="AH8" s="82"/>
      <c r="AI8" s="82"/>
      <c r="AJ8" s="82"/>
      <c r="AK8" s="82"/>
      <c r="AL8" s="82"/>
      <c r="AM8" s="82"/>
      <c r="AN8" s="82"/>
    </row>
    <row r="9" spans="1:40" x14ac:dyDescent="0.2">
      <c r="A9" s="84">
        <v>1</v>
      </c>
      <c r="B9" s="163">
        <f>namen!C5</f>
        <v>0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85"/>
      <c r="N9" s="86">
        <f>SUM(C9:L9)</f>
        <v>0</v>
      </c>
      <c r="O9" s="86"/>
      <c r="P9" s="87" t="str">
        <f>IF(N9=0,"",IF(N9&gt;42,"goed",IF(N9&gt;39,"voldoende",IF(N9&gt;35,"matig",IF(N9&lt;36,"onvoldoende")))))</f>
        <v/>
      </c>
      <c r="Q9" s="156">
        <v>1</v>
      </c>
      <c r="R9" s="202"/>
      <c r="S9" s="202"/>
      <c r="T9" s="202"/>
      <c r="U9" s="202"/>
      <c r="V9" s="202"/>
      <c r="W9" s="202"/>
      <c r="X9" s="202"/>
      <c r="Y9" s="202"/>
      <c r="Z9" s="203"/>
      <c r="AA9" s="88"/>
      <c r="AB9" s="88"/>
      <c r="AC9" s="88"/>
      <c r="AD9" s="88"/>
      <c r="AE9" s="88"/>
      <c r="AF9" s="88"/>
    </row>
    <row r="10" spans="1:40" x14ac:dyDescent="0.2">
      <c r="A10" s="89">
        <v>2</v>
      </c>
      <c r="B10" s="91">
        <f>namen!C6</f>
        <v>0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09"/>
      <c r="N10" s="90">
        <f t="shared" ref="N10:N43" si="0">SUM(C10:L10)</f>
        <v>0</v>
      </c>
      <c r="O10" s="90"/>
      <c r="P10" s="162" t="str">
        <f t="shared" ref="P10:P43" si="1">IF(N10=0,"",IF(N10&gt;42,"goed",IF(N10&gt;39,"voldoende",IF(N10&gt;35,"matig",IF(N10&lt;36,"onvoldoende")))))</f>
        <v/>
      </c>
      <c r="Q10" s="68">
        <v>2</v>
      </c>
      <c r="R10" s="196"/>
      <c r="S10" s="196"/>
      <c r="T10" s="196"/>
      <c r="U10" s="196"/>
      <c r="V10" s="196"/>
      <c r="W10" s="196"/>
      <c r="X10" s="196"/>
      <c r="Y10" s="196"/>
      <c r="Z10" s="197"/>
      <c r="AA10" s="88"/>
      <c r="AB10" s="88"/>
      <c r="AC10" s="88"/>
      <c r="AD10" s="88"/>
      <c r="AE10" s="88"/>
      <c r="AF10" s="88"/>
    </row>
    <row r="11" spans="1:40" x14ac:dyDescent="0.2">
      <c r="A11" s="89">
        <v>3</v>
      </c>
      <c r="B11" s="91">
        <f>namen!C7</f>
        <v>0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09"/>
      <c r="N11" s="90">
        <f t="shared" si="0"/>
        <v>0</v>
      </c>
      <c r="O11" s="90"/>
      <c r="P11" s="162" t="str">
        <f t="shared" si="1"/>
        <v/>
      </c>
      <c r="Q11" s="68">
        <v>3</v>
      </c>
      <c r="R11" s="196"/>
      <c r="S11" s="196"/>
      <c r="T11" s="196"/>
      <c r="U11" s="196"/>
      <c r="V11" s="196"/>
      <c r="W11" s="196"/>
      <c r="X11" s="196"/>
      <c r="Y11" s="196"/>
      <c r="Z11" s="197"/>
      <c r="AA11" s="88"/>
      <c r="AB11" s="88"/>
      <c r="AC11" s="88"/>
      <c r="AD11" s="88"/>
      <c r="AE11" s="88"/>
      <c r="AF11" s="88"/>
    </row>
    <row r="12" spans="1:40" x14ac:dyDescent="0.2">
      <c r="A12" s="89">
        <v>4</v>
      </c>
      <c r="B12" s="91">
        <f>namen!C8</f>
        <v>0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09"/>
      <c r="N12" s="90">
        <f t="shared" si="0"/>
        <v>0</v>
      </c>
      <c r="O12" s="90"/>
      <c r="P12" s="162" t="str">
        <f t="shared" si="1"/>
        <v/>
      </c>
      <c r="Q12" s="68">
        <v>4</v>
      </c>
      <c r="R12" s="196"/>
      <c r="S12" s="196"/>
      <c r="T12" s="196"/>
      <c r="U12" s="196"/>
      <c r="V12" s="196"/>
      <c r="W12" s="196"/>
      <c r="X12" s="196"/>
      <c r="Y12" s="196"/>
      <c r="Z12" s="197"/>
      <c r="AA12" s="88"/>
      <c r="AB12" s="88"/>
      <c r="AC12" s="88"/>
      <c r="AD12" s="88"/>
      <c r="AE12" s="88"/>
      <c r="AF12" s="88"/>
    </row>
    <row r="13" spans="1:40" x14ac:dyDescent="0.2">
      <c r="A13" s="89">
        <v>5</v>
      </c>
      <c r="B13" s="91">
        <f>namen!C9</f>
        <v>0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09"/>
      <c r="N13" s="90">
        <f t="shared" si="0"/>
        <v>0</v>
      </c>
      <c r="O13" s="90"/>
      <c r="P13" s="162" t="str">
        <f t="shared" si="1"/>
        <v/>
      </c>
      <c r="Q13" s="68">
        <v>5</v>
      </c>
      <c r="R13" s="196"/>
      <c r="S13" s="196"/>
      <c r="T13" s="196"/>
      <c r="U13" s="196"/>
      <c r="V13" s="196"/>
      <c r="W13" s="196"/>
      <c r="X13" s="196"/>
      <c r="Y13" s="196"/>
      <c r="Z13" s="197"/>
      <c r="AA13" s="88"/>
      <c r="AB13" s="88"/>
      <c r="AC13" s="88"/>
      <c r="AD13" s="88"/>
      <c r="AE13" s="88"/>
      <c r="AF13" s="88"/>
    </row>
    <row r="14" spans="1:40" x14ac:dyDescent="0.2">
      <c r="A14" s="89">
        <v>6</v>
      </c>
      <c r="B14" s="91">
        <f>namen!C10</f>
        <v>0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09"/>
      <c r="N14" s="90">
        <f t="shared" si="0"/>
        <v>0</v>
      </c>
      <c r="O14" s="90"/>
      <c r="P14" s="162" t="str">
        <f t="shared" si="1"/>
        <v/>
      </c>
      <c r="Q14" s="68">
        <v>6</v>
      </c>
      <c r="R14" s="196"/>
      <c r="S14" s="196"/>
      <c r="T14" s="196"/>
      <c r="U14" s="196"/>
      <c r="V14" s="196"/>
      <c r="W14" s="196"/>
      <c r="X14" s="196"/>
      <c r="Y14" s="196"/>
      <c r="Z14" s="197"/>
      <c r="AA14" s="88"/>
      <c r="AB14" s="88"/>
      <c r="AC14" s="88"/>
      <c r="AD14" s="88"/>
      <c r="AE14" s="88"/>
      <c r="AF14" s="88"/>
    </row>
    <row r="15" spans="1:40" x14ac:dyDescent="0.2">
      <c r="A15" s="89">
        <v>7</v>
      </c>
      <c r="B15" s="91">
        <f>namen!C11</f>
        <v>0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09"/>
      <c r="N15" s="90">
        <f t="shared" si="0"/>
        <v>0</v>
      </c>
      <c r="O15" s="90"/>
      <c r="P15" s="162" t="str">
        <f t="shared" si="1"/>
        <v/>
      </c>
      <c r="Q15" s="68">
        <v>7</v>
      </c>
      <c r="R15" s="196"/>
      <c r="S15" s="196"/>
      <c r="T15" s="196"/>
      <c r="U15" s="196"/>
      <c r="V15" s="196"/>
      <c r="W15" s="196"/>
      <c r="X15" s="196"/>
      <c r="Y15" s="196"/>
      <c r="Z15" s="197"/>
      <c r="AA15" s="88"/>
      <c r="AB15" s="88"/>
      <c r="AC15" s="88"/>
      <c r="AD15" s="88"/>
      <c r="AE15" s="88"/>
      <c r="AF15" s="88"/>
    </row>
    <row r="16" spans="1:40" x14ac:dyDescent="0.2">
      <c r="A16" s="89">
        <v>8</v>
      </c>
      <c r="B16" s="91">
        <f>namen!C12</f>
        <v>0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09"/>
      <c r="N16" s="90">
        <f t="shared" si="0"/>
        <v>0</v>
      </c>
      <c r="O16" s="90"/>
      <c r="P16" s="162" t="str">
        <f t="shared" si="1"/>
        <v/>
      </c>
      <c r="Q16" s="68">
        <v>8</v>
      </c>
      <c r="R16" s="194"/>
      <c r="S16" s="194"/>
      <c r="T16" s="194"/>
      <c r="U16" s="194"/>
      <c r="V16" s="194"/>
      <c r="W16" s="194"/>
      <c r="X16" s="194"/>
      <c r="Y16" s="194"/>
      <c r="Z16" s="195"/>
      <c r="AA16" s="88"/>
      <c r="AB16" s="88"/>
      <c r="AC16" s="88"/>
      <c r="AD16" s="88"/>
      <c r="AE16" s="88"/>
      <c r="AF16" s="88"/>
    </row>
    <row r="17" spans="1:32" x14ac:dyDescent="0.2">
      <c r="A17" s="89">
        <v>9</v>
      </c>
      <c r="B17" s="91">
        <f>namen!C13</f>
        <v>0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09"/>
      <c r="N17" s="90">
        <f t="shared" si="0"/>
        <v>0</v>
      </c>
      <c r="O17" s="90"/>
      <c r="P17" s="162" t="str">
        <f t="shared" si="1"/>
        <v/>
      </c>
      <c r="Q17" s="68">
        <v>9</v>
      </c>
      <c r="R17" s="196"/>
      <c r="S17" s="196"/>
      <c r="T17" s="196"/>
      <c r="U17" s="196"/>
      <c r="V17" s="196"/>
      <c r="W17" s="196"/>
      <c r="X17" s="196"/>
      <c r="Y17" s="196"/>
      <c r="Z17" s="197"/>
      <c r="AA17" s="88"/>
      <c r="AB17" s="88"/>
      <c r="AC17" s="88"/>
      <c r="AD17" s="88"/>
      <c r="AE17" s="88"/>
      <c r="AF17" s="88"/>
    </row>
    <row r="18" spans="1:32" x14ac:dyDescent="0.2">
      <c r="A18" s="89">
        <v>10</v>
      </c>
      <c r="B18" s="91">
        <f>namen!C14</f>
        <v>0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09"/>
      <c r="N18" s="90">
        <f t="shared" si="0"/>
        <v>0</v>
      </c>
      <c r="O18" s="90"/>
      <c r="P18" s="162" t="str">
        <f t="shared" si="1"/>
        <v/>
      </c>
      <c r="Q18" s="68">
        <v>10</v>
      </c>
      <c r="R18" s="196"/>
      <c r="S18" s="196"/>
      <c r="T18" s="196"/>
      <c r="U18" s="196"/>
      <c r="V18" s="196"/>
      <c r="W18" s="196"/>
      <c r="X18" s="196"/>
      <c r="Y18" s="196"/>
      <c r="Z18" s="197"/>
      <c r="AA18" s="88"/>
      <c r="AB18" s="88"/>
      <c r="AC18" s="88"/>
      <c r="AD18" s="88"/>
      <c r="AE18" s="88"/>
      <c r="AF18" s="88"/>
    </row>
    <row r="19" spans="1:32" x14ac:dyDescent="0.2">
      <c r="A19" s="89">
        <v>11</v>
      </c>
      <c r="B19" s="91">
        <f>namen!C15</f>
        <v>0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09"/>
      <c r="N19" s="90">
        <f t="shared" si="0"/>
        <v>0</v>
      </c>
      <c r="O19" s="90"/>
      <c r="P19" s="162" t="str">
        <f t="shared" si="1"/>
        <v/>
      </c>
      <c r="Q19" s="68">
        <v>11</v>
      </c>
      <c r="R19" s="196"/>
      <c r="S19" s="196"/>
      <c r="T19" s="196"/>
      <c r="U19" s="196"/>
      <c r="V19" s="196"/>
      <c r="W19" s="196"/>
      <c r="X19" s="196"/>
      <c r="Y19" s="196"/>
      <c r="Z19" s="197"/>
      <c r="AA19" s="88"/>
      <c r="AB19" s="88"/>
      <c r="AC19" s="88"/>
      <c r="AD19" s="88"/>
      <c r="AE19" s="88"/>
      <c r="AF19" s="88"/>
    </row>
    <row r="20" spans="1:32" x14ac:dyDescent="0.2">
      <c r="A20" s="89">
        <v>12</v>
      </c>
      <c r="B20" s="91">
        <f>namen!C16</f>
        <v>0</v>
      </c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09"/>
      <c r="N20" s="90">
        <f t="shared" si="0"/>
        <v>0</v>
      </c>
      <c r="O20" s="90"/>
      <c r="P20" s="162" t="str">
        <f t="shared" si="1"/>
        <v/>
      </c>
      <c r="Q20" s="68">
        <v>12</v>
      </c>
      <c r="R20" s="196"/>
      <c r="S20" s="196"/>
      <c r="T20" s="196"/>
      <c r="U20" s="196"/>
      <c r="V20" s="196"/>
      <c r="W20" s="196"/>
      <c r="X20" s="196"/>
      <c r="Y20" s="196"/>
      <c r="Z20" s="197"/>
      <c r="AA20" s="88"/>
      <c r="AB20" s="88"/>
      <c r="AC20" s="88"/>
      <c r="AD20" s="88"/>
      <c r="AE20" s="88"/>
      <c r="AF20" s="88"/>
    </row>
    <row r="21" spans="1:32" x14ac:dyDescent="0.2">
      <c r="A21" s="89">
        <v>13</v>
      </c>
      <c r="B21" s="91">
        <f>namen!C17</f>
        <v>0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09"/>
      <c r="N21" s="90">
        <f t="shared" si="0"/>
        <v>0</v>
      </c>
      <c r="O21" s="90"/>
      <c r="P21" s="162" t="str">
        <f t="shared" si="1"/>
        <v/>
      </c>
      <c r="Q21" s="68">
        <v>13</v>
      </c>
      <c r="R21" s="196"/>
      <c r="S21" s="196"/>
      <c r="T21" s="196"/>
      <c r="U21" s="196"/>
      <c r="V21" s="196"/>
      <c r="W21" s="196"/>
      <c r="X21" s="196"/>
      <c r="Y21" s="196"/>
      <c r="Z21" s="197"/>
      <c r="AA21" s="88"/>
      <c r="AB21" s="88"/>
      <c r="AC21" s="88"/>
      <c r="AD21" s="88"/>
      <c r="AE21" s="88"/>
      <c r="AF21" s="88"/>
    </row>
    <row r="22" spans="1:32" x14ac:dyDescent="0.2">
      <c r="A22" s="89">
        <v>14</v>
      </c>
      <c r="B22" s="91">
        <f>namen!C18</f>
        <v>0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09"/>
      <c r="N22" s="90">
        <f t="shared" si="0"/>
        <v>0</v>
      </c>
      <c r="O22" s="90"/>
      <c r="P22" s="162" t="str">
        <f t="shared" si="1"/>
        <v/>
      </c>
      <c r="Q22" s="68">
        <v>14</v>
      </c>
      <c r="R22" s="196"/>
      <c r="S22" s="196"/>
      <c r="T22" s="196"/>
      <c r="U22" s="196"/>
      <c r="V22" s="196"/>
      <c r="W22" s="196"/>
      <c r="X22" s="196"/>
      <c r="Y22" s="196"/>
      <c r="Z22" s="197"/>
      <c r="AA22" s="88"/>
      <c r="AB22" s="88"/>
      <c r="AC22" s="88"/>
      <c r="AD22" s="88"/>
      <c r="AE22" s="88"/>
      <c r="AF22" s="88"/>
    </row>
    <row r="23" spans="1:32" x14ac:dyDescent="0.2">
      <c r="A23" s="89">
        <v>15</v>
      </c>
      <c r="B23" s="91">
        <f>namen!C19</f>
        <v>0</v>
      </c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09"/>
      <c r="N23" s="90">
        <f t="shared" si="0"/>
        <v>0</v>
      </c>
      <c r="O23" s="90"/>
      <c r="P23" s="162" t="str">
        <f t="shared" si="1"/>
        <v/>
      </c>
      <c r="Q23" s="68">
        <v>15</v>
      </c>
      <c r="R23" s="194"/>
      <c r="S23" s="194"/>
      <c r="T23" s="194"/>
      <c r="U23" s="194"/>
      <c r="V23" s="194"/>
      <c r="W23" s="194"/>
      <c r="X23" s="194"/>
      <c r="Y23" s="194"/>
      <c r="Z23" s="195"/>
      <c r="AA23" s="88"/>
      <c r="AB23" s="88"/>
      <c r="AC23" s="88"/>
      <c r="AD23" s="88"/>
      <c r="AE23" s="88"/>
      <c r="AF23" s="88"/>
    </row>
    <row r="24" spans="1:32" x14ac:dyDescent="0.2">
      <c r="A24" s="89">
        <v>16</v>
      </c>
      <c r="B24" s="91">
        <f>namen!C20</f>
        <v>0</v>
      </c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09"/>
      <c r="N24" s="90">
        <f t="shared" si="0"/>
        <v>0</v>
      </c>
      <c r="O24" s="90"/>
      <c r="P24" s="162" t="str">
        <f t="shared" si="1"/>
        <v/>
      </c>
      <c r="Q24" s="68">
        <v>16</v>
      </c>
      <c r="R24" s="196"/>
      <c r="S24" s="196"/>
      <c r="T24" s="196"/>
      <c r="U24" s="196"/>
      <c r="V24" s="196"/>
      <c r="W24" s="196"/>
      <c r="X24" s="196"/>
      <c r="Y24" s="196"/>
      <c r="Z24" s="197"/>
      <c r="AA24" s="88"/>
      <c r="AB24" s="88"/>
      <c r="AC24" s="88"/>
      <c r="AD24" s="88"/>
      <c r="AE24" s="88"/>
      <c r="AF24" s="88"/>
    </row>
    <row r="25" spans="1:32" x14ac:dyDescent="0.2">
      <c r="A25" s="89">
        <v>17</v>
      </c>
      <c r="B25" s="91">
        <f>namen!C21</f>
        <v>0</v>
      </c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09"/>
      <c r="N25" s="90">
        <f t="shared" si="0"/>
        <v>0</v>
      </c>
      <c r="O25" s="90"/>
      <c r="P25" s="162" t="str">
        <f t="shared" si="1"/>
        <v/>
      </c>
      <c r="Q25" s="68">
        <v>17</v>
      </c>
      <c r="R25" s="196"/>
      <c r="S25" s="196"/>
      <c r="T25" s="196"/>
      <c r="U25" s="196"/>
      <c r="V25" s="196"/>
      <c r="W25" s="196"/>
      <c r="X25" s="196"/>
      <c r="Y25" s="196"/>
      <c r="Z25" s="197"/>
      <c r="AA25" s="88"/>
      <c r="AB25" s="88"/>
      <c r="AC25" s="88"/>
      <c r="AD25" s="88"/>
      <c r="AE25" s="88"/>
      <c r="AF25" s="88"/>
    </row>
    <row r="26" spans="1:32" x14ac:dyDescent="0.2">
      <c r="A26" s="89">
        <v>18</v>
      </c>
      <c r="B26" s="91">
        <f>namen!C22</f>
        <v>0</v>
      </c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09"/>
      <c r="N26" s="90">
        <f t="shared" si="0"/>
        <v>0</v>
      </c>
      <c r="O26" s="90"/>
      <c r="P26" s="162" t="str">
        <f t="shared" si="1"/>
        <v/>
      </c>
      <c r="Q26" s="68">
        <v>18</v>
      </c>
      <c r="R26" s="196"/>
      <c r="S26" s="196"/>
      <c r="T26" s="196"/>
      <c r="U26" s="196"/>
      <c r="V26" s="196"/>
      <c r="W26" s="196"/>
      <c r="X26" s="196"/>
      <c r="Y26" s="196"/>
      <c r="Z26" s="197"/>
      <c r="AA26" s="88"/>
      <c r="AB26" s="88"/>
      <c r="AC26" s="88"/>
      <c r="AD26" s="88"/>
      <c r="AE26" s="88"/>
      <c r="AF26" s="88"/>
    </row>
    <row r="27" spans="1:32" x14ac:dyDescent="0.2">
      <c r="A27" s="89">
        <v>19</v>
      </c>
      <c r="B27" s="91">
        <f>namen!C23</f>
        <v>0</v>
      </c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09"/>
      <c r="N27" s="90">
        <f t="shared" si="0"/>
        <v>0</v>
      </c>
      <c r="O27" s="90"/>
      <c r="P27" s="162" t="str">
        <f t="shared" si="1"/>
        <v/>
      </c>
      <c r="Q27" s="68">
        <v>19</v>
      </c>
      <c r="R27" s="196"/>
      <c r="S27" s="196"/>
      <c r="T27" s="196"/>
      <c r="U27" s="196"/>
      <c r="V27" s="196"/>
      <c r="W27" s="196"/>
      <c r="X27" s="196"/>
      <c r="Y27" s="196"/>
      <c r="Z27" s="197"/>
      <c r="AA27" s="88"/>
      <c r="AB27" s="88"/>
      <c r="AC27" s="88"/>
      <c r="AD27" s="88"/>
      <c r="AE27" s="88"/>
      <c r="AF27" s="88"/>
    </row>
    <row r="28" spans="1:32" x14ac:dyDescent="0.2">
      <c r="A28" s="89">
        <v>20</v>
      </c>
      <c r="B28" s="91">
        <f>namen!C24</f>
        <v>0</v>
      </c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09"/>
      <c r="N28" s="90">
        <f t="shared" si="0"/>
        <v>0</v>
      </c>
      <c r="O28" s="90"/>
      <c r="P28" s="162" t="str">
        <f t="shared" si="1"/>
        <v/>
      </c>
      <c r="Q28" s="68">
        <v>20</v>
      </c>
      <c r="R28" s="196"/>
      <c r="S28" s="196"/>
      <c r="T28" s="196"/>
      <c r="U28" s="196"/>
      <c r="V28" s="196"/>
      <c r="W28" s="196"/>
      <c r="X28" s="196"/>
      <c r="Y28" s="196"/>
      <c r="Z28" s="197"/>
      <c r="AA28" s="88"/>
      <c r="AB28" s="88"/>
      <c r="AC28" s="88"/>
      <c r="AD28" s="88"/>
      <c r="AE28" s="88"/>
      <c r="AF28" s="88"/>
    </row>
    <row r="29" spans="1:32" x14ac:dyDescent="0.2">
      <c r="A29" s="89">
        <v>21</v>
      </c>
      <c r="B29" s="91">
        <f>namen!C25</f>
        <v>0</v>
      </c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09"/>
      <c r="N29" s="90">
        <f t="shared" si="0"/>
        <v>0</v>
      </c>
      <c r="O29" s="90"/>
      <c r="P29" s="162" t="str">
        <f t="shared" si="1"/>
        <v/>
      </c>
      <c r="Q29" s="68">
        <v>21</v>
      </c>
      <c r="R29" s="196"/>
      <c r="S29" s="196"/>
      <c r="T29" s="196"/>
      <c r="U29" s="196"/>
      <c r="V29" s="196"/>
      <c r="W29" s="196"/>
      <c r="X29" s="196"/>
      <c r="Y29" s="196"/>
      <c r="Z29" s="197"/>
      <c r="AA29" s="88"/>
      <c r="AB29" s="88"/>
      <c r="AC29" s="88"/>
      <c r="AD29" s="88"/>
      <c r="AE29" s="88"/>
      <c r="AF29" s="88"/>
    </row>
    <row r="30" spans="1:32" x14ac:dyDescent="0.2">
      <c r="A30" s="89">
        <v>22</v>
      </c>
      <c r="B30" s="91">
        <f>namen!C26</f>
        <v>0</v>
      </c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09"/>
      <c r="N30" s="90">
        <f t="shared" si="0"/>
        <v>0</v>
      </c>
      <c r="O30" s="90"/>
      <c r="P30" s="162" t="str">
        <f t="shared" si="1"/>
        <v/>
      </c>
      <c r="Q30" s="68">
        <v>22</v>
      </c>
      <c r="R30" s="194"/>
      <c r="S30" s="194"/>
      <c r="T30" s="194"/>
      <c r="U30" s="194"/>
      <c r="V30" s="194"/>
      <c r="W30" s="194"/>
      <c r="X30" s="194"/>
      <c r="Y30" s="194"/>
      <c r="Z30" s="195"/>
      <c r="AA30" s="88"/>
      <c r="AB30" s="88"/>
      <c r="AC30" s="88"/>
      <c r="AD30" s="88"/>
      <c r="AE30" s="88"/>
      <c r="AF30" s="88"/>
    </row>
    <row r="31" spans="1:32" x14ac:dyDescent="0.2">
      <c r="A31" s="89">
        <v>23</v>
      </c>
      <c r="B31" s="91">
        <f>namen!C27</f>
        <v>0</v>
      </c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09"/>
      <c r="N31" s="90">
        <f t="shared" si="0"/>
        <v>0</v>
      </c>
      <c r="O31" s="90"/>
      <c r="P31" s="162" t="str">
        <f t="shared" si="1"/>
        <v/>
      </c>
      <c r="Q31" s="68">
        <v>23</v>
      </c>
      <c r="R31" s="196"/>
      <c r="S31" s="196"/>
      <c r="T31" s="196"/>
      <c r="U31" s="196"/>
      <c r="V31" s="196"/>
      <c r="W31" s="196"/>
      <c r="X31" s="196"/>
      <c r="Y31" s="196"/>
      <c r="Z31" s="197"/>
      <c r="AA31" s="88"/>
      <c r="AB31" s="88"/>
      <c r="AC31" s="88"/>
      <c r="AD31" s="88"/>
      <c r="AE31" s="88"/>
      <c r="AF31" s="88"/>
    </row>
    <row r="32" spans="1:32" x14ac:dyDescent="0.2">
      <c r="A32" s="89">
        <v>24</v>
      </c>
      <c r="B32" s="91">
        <f>namen!C28</f>
        <v>0</v>
      </c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09"/>
      <c r="N32" s="90">
        <f t="shared" si="0"/>
        <v>0</v>
      </c>
      <c r="O32" s="90"/>
      <c r="P32" s="162" t="str">
        <f t="shared" si="1"/>
        <v/>
      </c>
      <c r="Q32" s="68">
        <v>24</v>
      </c>
      <c r="R32" s="196"/>
      <c r="S32" s="196"/>
      <c r="T32" s="196"/>
      <c r="U32" s="196"/>
      <c r="V32" s="196"/>
      <c r="W32" s="196"/>
      <c r="X32" s="196"/>
      <c r="Y32" s="196"/>
      <c r="Z32" s="197"/>
      <c r="AA32" s="88"/>
      <c r="AB32" s="88"/>
      <c r="AC32" s="88"/>
      <c r="AD32" s="88"/>
      <c r="AE32" s="88"/>
      <c r="AF32" s="88"/>
    </row>
    <row r="33" spans="1:32" x14ac:dyDescent="0.2">
      <c r="A33" s="89">
        <v>25</v>
      </c>
      <c r="B33" s="91">
        <f>namen!C29</f>
        <v>0</v>
      </c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09"/>
      <c r="N33" s="90">
        <f t="shared" si="0"/>
        <v>0</v>
      </c>
      <c r="O33" s="90"/>
      <c r="P33" s="162" t="str">
        <f t="shared" si="1"/>
        <v/>
      </c>
      <c r="Q33" s="68">
        <v>25</v>
      </c>
      <c r="R33" s="196"/>
      <c r="S33" s="196"/>
      <c r="T33" s="196"/>
      <c r="U33" s="196"/>
      <c r="V33" s="196"/>
      <c r="W33" s="196"/>
      <c r="X33" s="196"/>
      <c r="Y33" s="196"/>
      <c r="Z33" s="197"/>
      <c r="AA33" s="88"/>
      <c r="AB33" s="88"/>
      <c r="AC33" s="88"/>
      <c r="AD33" s="88"/>
      <c r="AE33" s="88"/>
      <c r="AF33" s="88"/>
    </row>
    <row r="34" spans="1:32" x14ac:dyDescent="0.2">
      <c r="A34" s="89">
        <v>26</v>
      </c>
      <c r="B34" s="91">
        <f>namen!C30</f>
        <v>0</v>
      </c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09"/>
      <c r="N34" s="90">
        <f t="shared" si="0"/>
        <v>0</v>
      </c>
      <c r="O34" s="90"/>
      <c r="P34" s="162" t="str">
        <f t="shared" si="1"/>
        <v/>
      </c>
      <c r="Q34" s="68">
        <v>26</v>
      </c>
      <c r="R34" s="196"/>
      <c r="S34" s="196"/>
      <c r="T34" s="196"/>
      <c r="U34" s="196"/>
      <c r="V34" s="196"/>
      <c r="W34" s="196"/>
      <c r="X34" s="196"/>
      <c r="Y34" s="196"/>
      <c r="Z34" s="197"/>
      <c r="AA34" s="88"/>
      <c r="AB34" s="88"/>
      <c r="AC34" s="88"/>
      <c r="AD34" s="88"/>
      <c r="AE34" s="88"/>
      <c r="AF34" s="88"/>
    </row>
    <row r="35" spans="1:32" x14ac:dyDescent="0.2">
      <c r="A35" s="89">
        <v>27</v>
      </c>
      <c r="B35" s="91">
        <f>namen!C31</f>
        <v>0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09"/>
      <c r="N35" s="90">
        <f t="shared" si="0"/>
        <v>0</v>
      </c>
      <c r="O35" s="90"/>
      <c r="P35" s="162" t="str">
        <f t="shared" si="1"/>
        <v/>
      </c>
      <c r="Q35" s="68">
        <v>27</v>
      </c>
      <c r="R35" s="196"/>
      <c r="S35" s="196"/>
      <c r="T35" s="196"/>
      <c r="U35" s="196"/>
      <c r="V35" s="196"/>
      <c r="W35" s="196"/>
      <c r="X35" s="196"/>
      <c r="Y35" s="196"/>
      <c r="Z35" s="197"/>
      <c r="AA35" s="88"/>
      <c r="AB35" s="88"/>
      <c r="AC35" s="88"/>
      <c r="AD35" s="88"/>
      <c r="AE35" s="88"/>
      <c r="AF35" s="88"/>
    </row>
    <row r="36" spans="1:32" x14ac:dyDescent="0.2">
      <c r="A36" s="89">
        <v>28</v>
      </c>
      <c r="B36" s="91">
        <f>namen!C32</f>
        <v>0</v>
      </c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09"/>
      <c r="N36" s="90">
        <f t="shared" si="0"/>
        <v>0</v>
      </c>
      <c r="O36" s="90"/>
      <c r="P36" s="162" t="str">
        <f t="shared" si="1"/>
        <v/>
      </c>
      <c r="Q36" s="68">
        <v>28</v>
      </c>
      <c r="R36" s="196"/>
      <c r="S36" s="196"/>
      <c r="T36" s="196"/>
      <c r="U36" s="196"/>
      <c r="V36" s="196"/>
      <c r="W36" s="196"/>
      <c r="X36" s="196"/>
      <c r="Y36" s="196"/>
      <c r="Z36" s="197"/>
      <c r="AA36" s="88"/>
      <c r="AB36" s="88"/>
      <c r="AC36" s="88"/>
      <c r="AD36" s="88"/>
      <c r="AE36" s="88"/>
      <c r="AF36" s="88"/>
    </row>
    <row r="37" spans="1:32" x14ac:dyDescent="0.2">
      <c r="A37" s="89">
        <v>29</v>
      </c>
      <c r="B37" s="91">
        <f>namen!C33</f>
        <v>0</v>
      </c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09"/>
      <c r="N37" s="90">
        <f t="shared" si="0"/>
        <v>0</v>
      </c>
      <c r="O37" s="90"/>
      <c r="P37" s="162" t="str">
        <f t="shared" si="1"/>
        <v/>
      </c>
      <c r="Q37" s="68">
        <v>29</v>
      </c>
      <c r="R37" s="194"/>
      <c r="S37" s="194"/>
      <c r="T37" s="194"/>
      <c r="U37" s="194"/>
      <c r="V37" s="194"/>
      <c r="W37" s="194"/>
      <c r="X37" s="194"/>
      <c r="Y37" s="194"/>
      <c r="Z37" s="195"/>
      <c r="AA37" s="88"/>
      <c r="AB37" s="88"/>
      <c r="AC37" s="88"/>
      <c r="AD37" s="88"/>
      <c r="AE37" s="88"/>
      <c r="AF37" s="88"/>
    </row>
    <row r="38" spans="1:32" x14ac:dyDescent="0.2">
      <c r="A38" s="89">
        <v>30</v>
      </c>
      <c r="B38" s="91">
        <f>namen!C34</f>
        <v>0</v>
      </c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09"/>
      <c r="N38" s="90">
        <f t="shared" si="0"/>
        <v>0</v>
      </c>
      <c r="O38" s="90"/>
      <c r="P38" s="162" t="str">
        <f t="shared" si="1"/>
        <v/>
      </c>
      <c r="Q38" s="68">
        <v>30</v>
      </c>
      <c r="R38" s="196"/>
      <c r="S38" s="196"/>
      <c r="T38" s="196"/>
      <c r="U38" s="196"/>
      <c r="V38" s="196"/>
      <c r="W38" s="196"/>
      <c r="X38" s="196"/>
      <c r="Y38" s="196"/>
      <c r="Z38" s="197"/>
      <c r="AA38" s="88"/>
      <c r="AB38" s="88"/>
      <c r="AC38" s="88"/>
      <c r="AD38" s="88"/>
      <c r="AE38" s="88"/>
      <c r="AF38" s="88"/>
    </row>
    <row r="39" spans="1:32" x14ac:dyDescent="0.2">
      <c r="A39" s="89">
        <v>31</v>
      </c>
      <c r="B39" s="91">
        <f>namen!C35</f>
        <v>0</v>
      </c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09"/>
      <c r="N39" s="90">
        <f t="shared" si="0"/>
        <v>0</v>
      </c>
      <c r="O39" s="90"/>
      <c r="P39" s="162" t="str">
        <f t="shared" si="1"/>
        <v/>
      </c>
      <c r="Q39" s="68">
        <v>31</v>
      </c>
      <c r="R39" s="196"/>
      <c r="S39" s="196"/>
      <c r="T39" s="196"/>
      <c r="U39" s="196"/>
      <c r="V39" s="196"/>
      <c r="W39" s="196"/>
      <c r="X39" s="196"/>
      <c r="Y39" s="196"/>
      <c r="Z39" s="197"/>
      <c r="AA39" s="88"/>
      <c r="AB39" s="88"/>
      <c r="AC39" s="88"/>
      <c r="AD39" s="88"/>
      <c r="AE39" s="88"/>
      <c r="AF39" s="88"/>
    </row>
    <row r="40" spans="1:32" x14ac:dyDescent="0.2">
      <c r="A40" s="89">
        <v>32</v>
      </c>
      <c r="B40" s="91">
        <f>namen!C36</f>
        <v>0</v>
      </c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09"/>
      <c r="N40" s="90">
        <f t="shared" si="0"/>
        <v>0</v>
      </c>
      <c r="O40" s="90"/>
      <c r="P40" s="162" t="str">
        <f t="shared" si="1"/>
        <v/>
      </c>
      <c r="Q40" s="68">
        <v>32</v>
      </c>
      <c r="R40" s="196"/>
      <c r="S40" s="196"/>
      <c r="T40" s="196"/>
      <c r="U40" s="196"/>
      <c r="V40" s="196"/>
      <c r="W40" s="196"/>
      <c r="X40" s="196"/>
      <c r="Y40" s="196"/>
      <c r="Z40" s="197"/>
      <c r="AA40" s="88"/>
      <c r="AB40" s="88"/>
      <c r="AC40" s="88"/>
      <c r="AD40" s="88"/>
      <c r="AE40" s="88"/>
      <c r="AF40" s="88"/>
    </row>
    <row r="41" spans="1:32" x14ac:dyDescent="0.2">
      <c r="A41" s="89">
        <v>33</v>
      </c>
      <c r="B41" s="91">
        <f>namen!C37</f>
        <v>0</v>
      </c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09"/>
      <c r="N41" s="90">
        <f t="shared" si="0"/>
        <v>0</v>
      </c>
      <c r="O41" s="90"/>
      <c r="P41" s="162" t="str">
        <f t="shared" si="1"/>
        <v/>
      </c>
      <c r="Q41" s="68">
        <v>33</v>
      </c>
      <c r="R41" s="196"/>
      <c r="S41" s="196"/>
      <c r="T41" s="196"/>
      <c r="U41" s="196"/>
      <c r="V41" s="196"/>
      <c r="W41" s="196"/>
      <c r="X41" s="196"/>
      <c r="Y41" s="196"/>
      <c r="Z41" s="197"/>
      <c r="AA41" s="88"/>
      <c r="AB41" s="88"/>
      <c r="AC41" s="88"/>
      <c r="AD41" s="88"/>
      <c r="AE41" s="88"/>
      <c r="AF41" s="88"/>
    </row>
    <row r="42" spans="1:32" x14ac:dyDescent="0.2">
      <c r="A42" s="89">
        <v>34</v>
      </c>
      <c r="B42" s="91">
        <f>namen!C38</f>
        <v>0</v>
      </c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09"/>
      <c r="N42" s="90">
        <f t="shared" si="0"/>
        <v>0</v>
      </c>
      <c r="O42" s="90"/>
      <c r="P42" s="162" t="str">
        <f t="shared" si="1"/>
        <v/>
      </c>
      <c r="Q42" s="68">
        <v>34</v>
      </c>
      <c r="R42" s="196"/>
      <c r="S42" s="196"/>
      <c r="T42" s="196"/>
      <c r="U42" s="196"/>
      <c r="V42" s="196"/>
      <c r="W42" s="196"/>
      <c r="X42" s="196"/>
      <c r="Y42" s="196"/>
      <c r="Z42" s="197"/>
      <c r="AA42" s="88"/>
      <c r="AB42" s="88"/>
      <c r="AC42" s="88"/>
      <c r="AD42" s="88"/>
      <c r="AE42" s="88"/>
      <c r="AF42" s="88"/>
    </row>
    <row r="43" spans="1:32" ht="13.5" thickBot="1" x14ac:dyDescent="0.25">
      <c r="A43" s="92">
        <v>35</v>
      </c>
      <c r="B43" s="93">
        <f>namen!C39</f>
        <v>0</v>
      </c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10"/>
      <c r="N43" s="94">
        <f t="shared" si="0"/>
        <v>0</v>
      </c>
      <c r="O43" s="94"/>
      <c r="P43" s="155" t="str">
        <f t="shared" si="1"/>
        <v/>
      </c>
      <c r="Q43" s="157">
        <v>35</v>
      </c>
      <c r="R43" s="200"/>
      <c r="S43" s="200"/>
      <c r="T43" s="200"/>
      <c r="U43" s="200"/>
      <c r="V43" s="200"/>
      <c r="W43" s="200"/>
      <c r="X43" s="200"/>
      <c r="Y43" s="200"/>
      <c r="Z43" s="201"/>
      <c r="AA43" s="88"/>
      <c r="AB43" s="88"/>
      <c r="AC43" s="88"/>
      <c r="AD43" s="88"/>
      <c r="AE43" s="88"/>
      <c r="AF43" s="88"/>
    </row>
    <row r="44" spans="1:32" x14ac:dyDescent="0.2">
      <c r="A44" s="68"/>
      <c r="B44" s="68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68"/>
      <c r="O44" s="68"/>
      <c r="P44" s="95"/>
      <c r="Q44" s="95"/>
    </row>
    <row r="45" spans="1:32" x14ac:dyDescent="0.2">
      <c r="B45" s="4" t="s">
        <v>4</v>
      </c>
      <c r="C45" s="5">
        <f t="shared" ref="C45:L45" si="2">COUNTIF(C9:C43,"&lt;3")</f>
        <v>0</v>
      </c>
      <c r="D45" s="5">
        <f t="shared" si="2"/>
        <v>0</v>
      </c>
      <c r="E45" s="5">
        <f t="shared" si="2"/>
        <v>0</v>
      </c>
      <c r="F45" s="5">
        <f t="shared" si="2"/>
        <v>0</v>
      </c>
      <c r="G45" s="5">
        <f t="shared" si="2"/>
        <v>0</v>
      </c>
      <c r="H45" s="5">
        <f t="shared" si="2"/>
        <v>0</v>
      </c>
      <c r="I45" s="5">
        <f t="shared" si="2"/>
        <v>0</v>
      </c>
      <c r="J45" s="5">
        <f t="shared" si="2"/>
        <v>0</v>
      </c>
      <c r="K45" s="5">
        <f>COUNTIF(K9:K43,"&lt;5")</f>
        <v>0</v>
      </c>
      <c r="L45" s="5">
        <f t="shared" si="2"/>
        <v>0</v>
      </c>
      <c r="N45" s="5"/>
      <c r="O45" s="5"/>
      <c r="P45" s="5">
        <f>COUNTIF(P9:P43,"onvoldoende")</f>
        <v>0</v>
      </c>
    </row>
    <row r="46" spans="1:32" x14ac:dyDescent="0.2">
      <c r="B46" s="4" t="s">
        <v>3</v>
      </c>
      <c r="C46" s="5">
        <f t="shared" ref="C46:L46" si="3">COUNT(C9:C43)</f>
        <v>0</v>
      </c>
      <c r="D46" s="5">
        <f t="shared" si="3"/>
        <v>0</v>
      </c>
      <c r="E46" s="5">
        <f t="shared" si="3"/>
        <v>0</v>
      </c>
      <c r="F46" s="5">
        <f t="shared" si="3"/>
        <v>0</v>
      </c>
      <c r="G46" s="5">
        <f t="shared" si="3"/>
        <v>0</v>
      </c>
      <c r="H46" s="5">
        <f t="shared" si="3"/>
        <v>0</v>
      </c>
      <c r="I46" s="5">
        <f t="shared" si="3"/>
        <v>0</v>
      </c>
      <c r="J46" s="5">
        <f t="shared" si="3"/>
        <v>0</v>
      </c>
      <c r="K46" s="5">
        <f t="shared" si="3"/>
        <v>0</v>
      </c>
      <c r="L46" s="5">
        <f t="shared" si="3"/>
        <v>0</v>
      </c>
      <c r="N46" s="5"/>
      <c r="O46" s="5"/>
      <c r="P46" s="5">
        <f>namen!$C$40</f>
        <v>0</v>
      </c>
    </row>
    <row r="47" spans="1:32" x14ac:dyDescent="0.2">
      <c r="A47" s="96"/>
      <c r="B47" s="7" t="s">
        <v>5</v>
      </c>
      <c r="C47" s="97" t="e">
        <f t="shared" ref="C47:L47" si="4">(C45/C46)</f>
        <v>#DIV/0!</v>
      </c>
      <c r="D47" s="97" t="e">
        <f t="shared" si="4"/>
        <v>#DIV/0!</v>
      </c>
      <c r="E47" s="97" t="e">
        <f t="shared" si="4"/>
        <v>#DIV/0!</v>
      </c>
      <c r="F47" s="97" t="e">
        <f t="shared" si="4"/>
        <v>#DIV/0!</v>
      </c>
      <c r="G47" s="97" t="e">
        <f t="shared" si="4"/>
        <v>#DIV/0!</v>
      </c>
      <c r="H47" s="97" t="e">
        <f t="shared" si="4"/>
        <v>#DIV/0!</v>
      </c>
      <c r="I47" s="97" t="e">
        <f t="shared" si="4"/>
        <v>#DIV/0!</v>
      </c>
      <c r="J47" s="97" t="e">
        <f t="shared" si="4"/>
        <v>#DIV/0!</v>
      </c>
      <c r="K47" s="97" t="e">
        <f t="shared" si="4"/>
        <v>#DIV/0!</v>
      </c>
      <c r="L47" s="97" t="e">
        <f t="shared" si="4"/>
        <v>#DIV/0!</v>
      </c>
      <c r="M47" s="97"/>
      <c r="N47" s="97"/>
      <c r="O47" s="97"/>
      <c r="P47" s="97" t="e">
        <f>(P45/P46)</f>
        <v>#DIV/0!</v>
      </c>
      <c r="Q47" s="98"/>
      <c r="R47" s="7"/>
      <c r="S47" s="7"/>
      <c r="T47" s="7"/>
      <c r="U47" s="7"/>
      <c r="V47" s="7"/>
      <c r="W47" s="7"/>
      <c r="X47" s="191" t="s">
        <v>92</v>
      </c>
      <c r="Y47" s="191"/>
      <c r="Z47" s="192"/>
    </row>
    <row r="48" spans="1:32" x14ac:dyDescent="0.2">
      <c r="A48" s="68"/>
      <c r="B48" s="68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68"/>
      <c r="O48" s="68"/>
      <c r="P48" s="95"/>
      <c r="Q48" s="95"/>
    </row>
    <row r="49" spans="1:17" x14ac:dyDescent="0.2">
      <c r="A49" s="68"/>
      <c r="B49" s="68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68"/>
      <c r="O49" s="68"/>
      <c r="P49" s="95"/>
      <c r="Q49" s="95"/>
    </row>
    <row r="50" spans="1:17" x14ac:dyDescent="0.2">
      <c r="A50" s="68"/>
      <c r="B50" s="68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68"/>
      <c r="O50" s="68"/>
      <c r="P50" s="95"/>
      <c r="Q50" s="95"/>
    </row>
    <row r="51" spans="1:17" x14ac:dyDescent="0.2">
      <c r="A51" s="68"/>
      <c r="B51" s="68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68"/>
      <c r="O51" s="68"/>
      <c r="P51" s="95"/>
      <c r="Q51" s="95"/>
    </row>
    <row r="52" spans="1:17" x14ac:dyDescent="0.2">
      <c r="A52" s="68"/>
      <c r="B52" s="68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68"/>
      <c r="O52" s="68"/>
      <c r="P52" s="95"/>
      <c r="Q52" s="95"/>
    </row>
    <row r="53" spans="1:17" x14ac:dyDescent="0.2">
      <c r="A53" s="68"/>
      <c r="B53" s="68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68"/>
      <c r="O53" s="68"/>
      <c r="P53" s="95"/>
      <c r="Q53" s="95"/>
    </row>
    <row r="54" spans="1:17" x14ac:dyDescent="0.2">
      <c r="A54" s="68"/>
      <c r="B54" s="68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68"/>
      <c r="O54" s="68"/>
      <c r="P54" s="95"/>
      <c r="Q54" s="95"/>
    </row>
    <row r="55" spans="1:17" x14ac:dyDescent="0.2">
      <c r="A55" s="68"/>
      <c r="B55" s="68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68"/>
      <c r="O55" s="68"/>
      <c r="P55" s="95"/>
      <c r="Q55" s="95"/>
    </row>
    <row r="56" spans="1:17" x14ac:dyDescent="0.2">
      <c r="A56" s="68"/>
      <c r="B56" s="68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68"/>
      <c r="O56" s="68"/>
      <c r="P56" s="95"/>
      <c r="Q56" s="95"/>
    </row>
    <row r="57" spans="1:17" x14ac:dyDescent="0.2">
      <c r="A57" s="68"/>
      <c r="B57" s="68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68"/>
      <c r="O57" s="68"/>
      <c r="P57" s="95"/>
      <c r="Q57" s="95"/>
    </row>
  </sheetData>
  <sheetProtection algorithmName="SHA-512" hashValue="mfkpNLXe73n3CNbmJyT8vcVH2YepVuWE7Sn8XP8U1XgSAb1tiVtMDCUfdFA3umFJ+32L31tRX7f0S+ylj47G0g==" saltValue="3uf9xlCJIKyrzHpn2yvOCQ==" spinCount="100000" sheet="1" objects="1" scenarios="1"/>
  <mergeCells count="40">
    <mergeCell ref="X47:Z47"/>
    <mergeCell ref="R37:Z37"/>
    <mergeCell ref="R38:Z38"/>
    <mergeCell ref="R39:Z39"/>
    <mergeCell ref="R40:Z40"/>
    <mergeCell ref="R41:Z41"/>
    <mergeCell ref="R42:Z42"/>
    <mergeCell ref="R33:Z33"/>
    <mergeCell ref="R34:Z34"/>
    <mergeCell ref="R35:Z35"/>
    <mergeCell ref="R36:Z36"/>
    <mergeCell ref="R43:Z43"/>
    <mergeCell ref="R28:Z28"/>
    <mergeCell ref="R29:Z29"/>
    <mergeCell ref="R30:Z30"/>
    <mergeCell ref="R31:Z31"/>
    <mergeCell ref="R32:Z32"/>
    <mergeCell ref="R23:Z23"/>
    <mergeCell ref="R24:Z24"/>
    <mergeCell ref="R25:Z25"/>
    <mergeCell ref="R26:Z26"/>
    <mergeCell ref="R27:Z27"/>
    <mergeCell ref="R18:Z18"/>
    <mergeCell ref="R19:Z19"/>
    <mergeCell ref="R20:Z20"/>
    <mergeCell ref="R21:Z21"/>
    <mergeCell ref="R22:Z22"/>
    <mergeCell ref="R13:Z13"/>
    <mergeCell ref="R14:Z14"/>
    <mergeCell ref="R15:Z15"/>
    <mergeCell ref="R16:Z16"/>
    <mergeCell ref="R17:Z17"/>
    <mergeCell ref="R11:Z11"/>
    <mergeCell ref="R12:Z12"/>
    <mergeCell ref="C7:G7"/>
    <mergeCell ref="H7:L7"/>
    <mergeCell ref="B2:Z2"/>
    <mergeCell ref="Q7:S7"/>
    <mergeCell ref="R9:Z9"/>
    <mergeCell ref="R10:Z10"/>
  </mergeCells>
  <phoneticPr fontId="0" type="noConversion"/>
  <conditionalFormatting sqref="P48:Q56 P44:Q44">
    <cfRule type="cellIs" dxfId="114" priority="10" stopIfTrue="1" operator="equal">
      <formula>"aktie"</formula>
    </cfRule>
    <cfRule type="cellIs" dxfId="113" priority="11" stopIfTrue="1" operator="equal">
      <formula>"let op!!"</formula>
    </cfRule>
  </conditionalFormatting>
  <conditionalFormatting sqref="C48:E56 H48:M56 C44:E44 H44:M44">
    <cfRule type="cellIs" dxfId="112" priority="12" stopIfTrue="1" operator="equal">
      <formula>3</formula>
    </cfRule>
    <cfRule type="cellIs" dxfId="111" priority="13" stopIfTrue="1" operator="between">
      <formula>1</formula>
      <formula>2</formula>
    </cfRule>
  </conditionalFormatting>
  <conditionalFormatting sqref="F48:G56 F44:G44">
    <cfRule type="cellIs" dxfId="110" priority="14" stopIfTrue="1" operator="equal">
      <formula>7</formula>
    </cfRule>
    <cfRule type="cellIs" dxfId="109" priority="15" stopIfTrue="1" operator="between">
      <formula>1</formula>
      <formula>6</formula>
    </cfRule>
  </conditionalFormatting>
  <conditionalFormatting sqref="M9:M43">
    <cfRule type="cellIs" dxfId="108" priority="16" stopIfTrue="1" operator="equal">
      <formula>3</formula>
    </cfRule>
    <cfRule type="cellIs" dxfId="107" priority="17" stopIfTrue="1" operator="between">
      <formula>1</formula>
      <formula>2</formula>
    </cfRule>
  </conditionalFormatting>
  <conditionalFormatting sqref="H57:M57 C57:E57">
    <cfRule type="cellIs" dxfId="106" priority="18" stopIfTrue="1" operator="equal">
      <formula>3</formula>
    </cfRule>
    <cfRule type="cellIs" dxfId="105" priority="19" stopIfTrue="1" operator="between">
      <formula>1</formula>
      <formula>2</formula>
    </cfRule>
  </conditionalFormatting>
  <conditionalFormatting sqref="F57:G57">
    <cfRule type="cellIs" dxfId="104" priority="20" stopIfTrue="1" operator="equal">
      <formula>7</formula>
    </cfRule>
    <cfRule type="cellIs" dxfId="103" priority="21" stopIfTrue="1" operator="between">
      <formula>1</formula>
      <formula>6</formula>
    </cfRule>
  </conditionalFormatting>
  <conditionalFormatting sqref="C47:P47">
    <cfRule type="cellIs" dxfId="102" priority="22" stopIfTrue="1" operator="between">
      <formula>0.1</formula>
      <formula>0.15</formula>
    </cfRule>
    <cfRule type="cellIs" dxfId="101" priority="23" stopIfTrue="1" operator="greaterThan">
      <formula>0.15</formula>
    </cfRule>
  </conditionalFormatting>
  <conditionalFormatting sqref="B9:B43">
    <cfRule type="expression" dxfId="100" priority="24" stopIfTrue="1">
      <formula>$P9="onvoldoende"</formula>
    </cfRule>
    <cfRule type="expression" dxfId="99" priority="25" stopIfTrue="1">
      <formula>$P9="matig"</formula>
    </cfRule>
    <cfRule type="expression" dxfId="98" priority="26" stopIfTrue="1">
      <formula>$P9="goed"</formula>
    </cfRule>
  </conditionalFormatting>
  <conditionalFormatting sqref="C9:D24 F9:H24 L9:L24 L26:L43 F26:H43 C26:D43">
    <cfRule type="cellIs" dxfId="97" priority="27" stopIfTrue="1" operator="equal">
      <formula>""</formula>
    </cfRule>
    <cfRule type="cellIs" dxfId="96" priority="28" stopIfTrue="1" operator="equal">
      <formula>3</formula>
    </cfRule>
    <cfRule type="cellIs" dxfId="95" priority="29" stopIfTrue="1" operator="lessThan">
      <formula>3</formula>
    </cfRule>
  </conditionalFormatting>
  <conditionalFormatting sqref="E9:E24 I9:J24 I26:J43 E26:E43">
    <cfRule type="cellIs" dxfId="94" priority="30" stopIfTrue="1" operator="equal">
      <formula>""</formula>
    </cfRule>
    <cfRule type="cellIs" dxfId="93" priority="31" stopIfTrue="1" operator="lessThan">
      <formula>3</formula>
    </cfRule>
    <cfRule type="cellIs" dxfId="92" priority="32" stopIfTrue="1" operator="equal">
      <formula>3</formula>
    </cfRule>
  </conditionalFormatting>
  <conditionalFormatting sqref="K9:K24 K26:K43">
    <cfRule type="cellIs" dxfId="91" priority="33" stopIfTrue="1" operator="equal">
      <formula>""</formula>
    </cfRule>
    <cfRule type="cellIs" dxfId="90" priority="34" stopIfTrue="1" operator="lessThan">
      <formula>5</formula>
    </cfRule>
    <cfRule type="cellIs" dxfId="89" priority="35" stopIfTrue="1" operator="between">
      <formula>5</formula>
      <formula>6</formula>
    </cfRule>
  </conditionalFormatting>
  <conditionalFormatting sqref="P9:P43">
    <cfRule type="cellIs" dxfId="88" priority="36" stopIfTrue="1" operator="equal">
      <formula>"onvoldoende"</formula>
    </cfRule>
    <cfRule type="cellIs" dxfId="87" priority="37" stopIfTrue="1" operator="equal">
      <formula>"matig"</formula>
    </cfRule>
    <cfRule type="cellIs" dxfId="86" priority="38" stopIfTrue="1" operator="equal">
      <formula>"goed"</formula>
    </cfRule>
  </conditionalFormatting>
  <conditionalFormatting sqref="C25:D25 F25:H25 L25">
    <cfRule type="cellIs" dxfId="85" priority="1" stopIfTrue="1" operator="equal">
      <formula>""</formula>
    </cfRule>
    <cfRule type="cellIs" dxfId="84" priority="2" stopIfTrue="1" operator="equal">
      <formula>3</formula>
    </cfRule>
    <cfRule type="cellIs" dxfId="83" priority="3" stopIfTrue="1" operator="lessThan">
      <formula>3</formula>
    </cfRule>
  </conditionalFormatting>
  <conditionalFormatting sqref="E25 I25:J25">
    <cfRule type="cellIs" dxfId="82" priority="4" stopIfTrue="1" operator="equal">
      <formula>""</formula>
    </cfRule>
    <cfRule type="cellIs" dxfId="81" priority="5" stopIfTrue="1" operator="lessThan">
      <formula>3</formula>
    </cfRule>
    <cfRule type="cellIs" dxfId="80" priority="6" stopIfTrue="1" operator="equal">
      <formula>3</formula>
    </cfRule>
  </conditionalFormatting>
  <conditionalFormatting sqref="K25">
    <cfRule type="cellIs" dxfId="79" priority="7" stopIfTrue="1" operator="equal">
      <formula>""</formula>
    </cfRule>
    <cfRule type="cellIs" dxfId="78" priority="8" stopIfTrue="1" operator="lessThan">
      <formula>5</formula>
    </cfRule>
    <cfRule type="cellIs" dxfId="77" priority="9" stopIfTrue="1" operator="between">
      <formula>5</formula>
      <formula>6</formula>
    </cfRule>
  </conditionalFormatting>
  <pageMargins left="0.14000000000000001" right="0.2" top="0.47" bottom="0.18" header="0.14000000000000001" footer="0.13"/>
  <pageSetup paperSize="9" scale="7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7"/>
  <sheetViews>
    <sheetView showGridLines="0" showRowColHeaders="0" zoomScale="80" zoomScaleNormal="80" workbookViewId="0">
      <selection activeCell="O17" sqref="O17"/>
    </sheetView>
  </sheetViews>
  <sheetFormatPr defaultRowHeight="12.75" x14ac:dyDescent="0.2"/>
  <cols>
    <col min="1" max="1" width="4" style="4" bestFit="1" customWidth="1"/>
    <col min="2" max="2" width="25.85546875" style="4" customWidth="1"/>
    <col min="3" max="11" width="6.28515625" style="5" customWidth="1"/>
    <col min="12" max="12" width="1.7109375" style="5" customWidth="1"/>
    <col min="13" max="13" width="4.140625" style="5" customWidth="1"/>
    <col min="14" max="14" width="1.7109375" style="5" customWidth="1"/>
    <col min="15" max="15" width="12.28515625" style="5" bestFit="1" customWidth="1"/>
    <col min="16" max="16" width="4" style="5" customWidth="1"/>
    <col min="17" max="24" width="9.140625" style="4"/>
    <col min="25" max="31" width="9.140625" style="20"/>
    <col min="32" max="39" width="9.140625" style="31"/>
    <col min="40" max="41" width="9.140625" style="68"/>
    <col min="42" max="16384" width="9.140625" style="4"/>
  </cols>
  <sheetData>
    <row r="1" spans="1:39" ht="13.5" thickBot="1" x14ac:dyDescent="0.25"/>
    <row r="2" spans="1:39" ht="20.100000000000001" customHeight="1" thickBot="1" x14ac:dyDescent="0.3">
      <c r="A2" s="67"/>
      <c r="B2" s="189" t="s">
        <v>87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90"/>
    </row>
    <row r="3" spans="1:39" ht="5.0999999999999996" customHeight="1" x14ac:dyDescent="0.25">
      <c r="A3" s="69"/>
      <c r="B3" s="70"/>
      <c r="C3" s="69"/>
      <c r="D3" s="69"/>
      <c r="E3" s="69"/>
      <c r="F3" s="69"/>
      <c r="G3" s="69"/>
      <c r="H3" s="69"/>
      <c r="I3" s="69"/>
      <c r="J3" s="69"/>
      <c r="K3" s="69"/>
      <c r="L3" s="70"/>
      <c r="M3" s="69"/>
      <c r="N3" s="69"/>
      <c r="O3" s="69"/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39" s="71" customFormat="1" ht="95.25" x14ac:dyDescent="0.2">
      <c r="B4" s="178" t="s">
        <v>89</v>
      </c>
      <c r="C4" s="105" t="s">
        <v>67</v>
      </c>
      <c r="D4" s="105" t="s">
        <v>68</v>
      </c>
      <c r="E4" s="105" t="s">
        <v>42</v>
      </c>
      <c r="F4" s="105" t="s">
        <v>43</v>
      </c>
      <c r="G4" s="105" t="s">
        <v>69</v>
      </c>
      <c r="H4" s="105" t="s">
        <v>84</v>
      </c>
      <c r="I4" s="105" t="s">
        <v>81</v>
      </c>
      <c r="J4" s="74"/>
      <c r="K4" s="74"/>
      <c r="L4" s="100"/>
      <c r="M4" s="105" t="s">
        <v>1</v>
      </c>
      <c r="N4" s="74"/>
      <c r="O4" s="105" t="s">
        <v>6</v>
      </c>
      <c r="P4" s="73"/>
      <c r="Q4" s="56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</row>
    <row r="5" spans="1:39" s="71" customFormat="1" ht="18" customHeight="1" x14ac:dyDescent="0.2">
      <c r="B5" s="179"/>
      <c r="C5" s="74" t="s">
        <v>28</v>
      </c>
      <c r="D5" s="74" t="s">
        <v>29</v>
      </c>
      <c r="E5" s="74" t="s">
        <v>30</v>
      </c>
      <c r="F5" s="74" t="s">
        <v>31</v>
      </c>
      <c r="G5" s="74" t="s">
        <v>32</v>
      </c>
      <c r="H5" s="74" t="s">
        <v>33</v>
      </c>
      <c r="I5" s="74" t="s">
        <v>34</v>
      </c>
      <c r="J5" s="74"/>
      <c r="K5" s="74"/>
      <c r="L5" s="100"/>
      <c r="M5" s="74"/>
      <c r="N5" s="74"/>
      <c r="O5" s="74"/>
      <c r="P5" s="73"/>
      <c r="Q5" s="56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39" ht="5.0999999999999996" customHeight="1" thickBot="1" x14ac:dyDescent="0.25">
      <c r="A6" s="68"/>
      <c r="B6" s="68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30"/>
      <c r="R6" s="31"/>
      <c r="S6" s="31"/>
      <c r="T6" s="31"/>
      <c r="U6" s="31"/>
      <c r="V6" s="31"/>
      <c r="W6" s="31"/>
      <c r="X6" s="31"/>
    </row>
    <row r="7" spans="1:39" ht="12.75" customHeight="1" x14ac:dyDescent="0.2">
      <c r="A7" s="106"/>
      <c r="B7" s="107" t="s">
        <v>0</v>
      </c>
      <c r="C7" s="205" t="s">
        <v>12</v>
      </c>
      <c r="D7" s="205"/>
      <c r="E7" s="205"/>
      <c r="F7" s="205"/>
      <c r="G7" s="206" t="s">
        <v>13</v>
      </c>
      <c r="H7" s="206"/>
      <c r="I7" s="206"/>
      <c r="J7" s="51"/>
      <c r="K7" s="51"/>
      <c r="L7" s="51"/>
      <c r="M7" s="108"/>
      <c r="N7" s="108"/>
      <c r="O7" s="108"/>
      <c r="P7" s="204" t="s">
        <v>11</v>
      </c>
      <c r="Q7" s="204"/>
      <c r="R7" s="204"/>
      <c r="S7" s="46"/>
      <c r="T7" s="47"/>
      <c r="U7" s="47"/>
      <c r="V7" s="47"/>
      <c r="W7" s="47"/>
      <c r="X7" s="47"/>
      <c r="Y7" s="48"/>
    </row>
    <row r="8" spans="1:39" s="83" customFormat="1" ht="13.5" customHeight="1" thickBot="1" x14ac:dyDescent="0.25">
      <c r="A8" s="164"/>
      <c r="B8" s="165" t="s">
        <v>2</v>
      </c>
      <c r="C8" s="166">
        <v>4</v>
      </c>
      <c r="D8" s="166">
        <v>8</v>
      </c>
      <c r="E8" s="166">
        <v>4</v>
      </c>
      <c r="F8" s="166">
        <v>4</v>
      </c>
      <c r="G8" s="166">
        <v>4</v>
      </c>
      <c r="H8" s="166">
        <v>4</v>
      </c>
      <c r="I8" s="166">
        <v>4</v>
      </c>
      <c r="J8" s="166"/>
      <c r="K8" s="166"/>
      <c r="L8" s="166"/>
      <c r="M8" s="166">
        <v>32</v>
      </c>
      <c r="N8" s="167"/>
      <c r="O8" s="167"/>
      <c r="P8" s="80"/>
      <c r="Q8" s="49"/>
      <c r="R8" s="49"/>
      <c r="S8" s="49"/>
      <c r="T8" s="49"/>
      <c r="U8" s="49"/>
      <c r="V8" s="49"/>
      <c r="W8" s="49"/>
      <c r="X8" s="49"/>
      <c r="Y8" s="50"/>
      <c r="Z8" s="20"/>
      <c r="AA8" s="20"/>
      <c r="AB8" s="20"/>
      <c r="AC8" s="20"/>
      <c r="AD8" s="20"/>
      <c r="AE8" s="20"/>
      <c r="AF8" s="82"/>
      <c r="AG8" s="82"/>
      <c r="AH8" s="82"/>
      <c r="AI8" s="82"/>
      <c r="AJ8" s="82"/>
      <c r="AK8" s="82"/>
      <c r="AL8" s="82"/>
      <c r="AM8" s="82"/>
    </row>
    <row r="9" spans="1:39" x14ac:dyDescent="0.2">
      <c r="A9" s="84">
        <v>1</v>
      </c>
      <c r="B9" s="163">
        <f>namen!C5</f>
        <v>0</v>
      </c>
      <c r="C9" s="33"/>
      <c r="D9" s="33"/>
      <c r="E9" s="33"/>
      <c r="F9" s="33"/>
      <c r="G9" s="33"/>
      <c r="H9" s="33"/>
      <c r="I9" s="33"/>
      <c r="J9" s="85"/>
      <c r="K9" s="85"/>
      <c r="L9" s="85"/>
      <c r="M9" s="85">
        <f>SUM(C9:I9)</f>
        <v>0</v>
      </c>
      <c r="N9" s="85"/>
      <c r="O9" s="87" t="str">
        <f>IF(M9=0,"",IF(M9&gt;30,"goed",IF(M9&gt;28,"voldoende",IF(M9&gt;25,"matig",IF(M9&lt;26,"onvoldoende")))))</f>
        <v/>
      </c>
      <c r="P9" s="156">
        <v>1</v>
      </c>
      <c r="Q9" s="202"/>
      <c r="R9" s="202"/>
      <c r="S9" s="202"/>
      <c r="T9" s="202"/>
      <c r="U9" s="202"/>
      <c r="V9" s="202"/>
      <c r="W9" s="202"/>
      <c r="X9" s="202"/>
      <c r="Y9" s="203"/>
      <c r="Z9" s="88"/>
      <c r="AA9" s="88"/>
      <c r="AB9" s="88"/>
      <c r="AC9" s="88"/>
      <c r="AD9" s="88"/>
      <c r="AE9" s="88"/>
    </row>
    <row r="10" spans="1:39" x14ac:dyDescent="0.2">
      <c r="A10" s="89">
        <v>2</v>
      </c>
      <c r="B10" s="91">
        <f>namen!C6</f>
        <v>0</v>
      </c>
      <c r="C10" s="153"/>
      <c r="D10" s="153"/>
      <c r="E10" s="153"/>
      <c r="F10" s="153"/>
      <c r="G10" s="153"/>
      <c r="H10" s="153"/>
      <c r="I10" s="153"/>
      <c r="J10" s="109"/>
      <c r="K10" s="109"/>
      <c r="L10" s="109"/>
      <c r="M10" s="109">
        <f t="shared" ref="M10:M43" si="0">SUM(C10:I10)</f>
        <v>0</v>
      </c>
      <c r="N10" s="109"/>
      <c r="O10" s="162" t="str">
        <f t="shared" ref="O10:O43" si="1">IF(M10=0,"",IF(M10&gt;30,"goed",IF(M10&gt;28,"voldoende",IF(M10&gt;25,"matig",IF(M10&lt;26,"onvoldoende")))))</f>
        <v/>
      </c>
      <c r="P10" s="68">
        <v>2</v>
      </c>
      <c r="Q10" s="196"/>
      <c r="R10" s="196"/>
      <c r="S10" s="196"/>
      <c r="T10" s="196"/>
      <c r="U10" s="196"/>
      <c r="V10" s="196"/>
      <c r="W10" s="196"/>
      <c r="X10" s="196"/>
      <c r="Y10" s="197"/>
      <c r="Z10" s="88"/>
      <c r="AA10" s="88"/>
      <c r="AB10" s="88"/>
      <c r="AC10" s="88"/>
      <c r="AD10" s="88"/>
      <c r="AE10" s="88"/>
    </row>
    <row r="11" spans="1:39" x14ac:dyDescent="0.2">
      <c r="A11" s="89">
        <v>3</v>
      </c>
      <c r="B11" s="91">
        <f>namen!C7</f>
        <v>0</v>
      </c>
      <c r="C11" s="153"/>
      <c r="D11" s="153"/>
      <c r="E11" s="153"/>
      <c r="F11" s="153"/>
      <c r="G11" s="153"/>
      <c r="H11" s="153"/>
      <c r="I11" s="153"/>
      <c r="J11" s="109"/>
      <c r="K11" s="109"/>
      <c r="L11" s="109"/>
      <c r="M11" s="109">
        <f t="shared" si="0"/>
        <v>0</v>
      </c>
      <c r="N11" s="109"/>
      <c r="O11" s="162" t="str">
        <f t="shared" si="1"/>
        <v/>
      </c>
      <c r="P11" s="68">
        <v>3</v>
      </c>
      <c r="Q11" s="196"/>
      <c r="R11" s="196"/>
      <c r="S11" s="196"/>
      <c r="T11" s="196"/>
      <c r="U11" s="196"/>
      <c r="V11" s="196"/>
      <c r="W11" s="196"/>
      <c r="X11" s="196"/>
      <c r="Y11" s="197"/>
      <c r="Z11" s="88"/>
      <c r="AA11" s="88"/>
      <c r="AB11" s="88"/>
      <c r="AC11" s="88"/>
      <c r="AD11" s="88"/>
      <c r="AE11" s="88"/>
    </row>
    <row r="12" spans="1:39" x14ac:dyDescent="0.2">
      <c r="A12" s="89">
        <v>4</v>
      </c>
      <c r="B12" s="91">
        <f>namen!C8</f>
        <v>0</v>
      </c>
      <c r="C12" s="153"/>
      <c r="D12" s="153"/>
      <c r="E12" s="153"/>
      <c r="F12" s="153"/>
      <c r="G12" s="153"/>
      <c r="H12" s="153"/>
      <c r="I12" s="153"/>
      <c r="J12" s="109"/>
      <c r="K12" s="109"/>
      <c r="L12" s="109"/>
      <c r="M12" s="109">
        <f t="shared" si="0"/>
        <v>0</v>
      </c>
      <c r="N12" s="109"/>
      <c r="O12" s="162" t="str">
        <f t="shared" si="1"/>
        <v/>
      </c>
      <c r="P12" s="68">
        <v>4</v>
      </c>
      <c r="Q12" s="196"/>
      <c r="R12" s="196"/>
      <c r="S12" s="196"/>
      <c r="T12" s="196"/>
      <c r="U12" s="196"/>
      <c r="V12" s="196"/>
      <c r="W12" s="196"/>
      <c r="X12" s="196"/>
      <c r="Y12" s="197"/>
      <c r="Z12" s="88"/>
      <c r="AA12" s="88"/>
      <c r="AB12" s="88"/>
      <c r="AC12" s="88"/>
      <c r="AD12" s="88"/>
      <c r="AE12" s="88"/>
    </row>
    <row r="13" spans="1:39" x14ac:dyDescent="0.2">
      <c r="A13" s="89">
        <v>5</v>
      </c>
      <c r="B13" s="91">
        <f>namen!C9</f>
        <v>0</v>
      </c>
      <c r="C13" s="153"/>
      <c r="D13" s="153"/>
      <c r="E13" s="153"/>
      <c r="F13" s="153"/>
      <c r="G13" s="153"/>
      <c r="H13" s="153"/>
      <c r="I13" s="153"/>
      <c r="J13" s="109"/>
      <c r="K13" s="109"/>
      <c r="L13" s="109"/>
      <c r="M13" s="109">
        <f t="shared" si="0"/>
        <v>0</v>
      </c>
      <c r="N13" s="109"/>
      <c r="O13" s="162" t="str">
        <f t="shared" si="1"/>
        <v/>
      </c>
      <c r="P13" s="68">
        <v>5</v>
      </c>
      <c r="Q13" s="196"/>
      <c r="R13" s="196"/>
      <c r="S13" s="196"/>
      <c r="T13" s="196"/>
      <c r="U13" s="196"/>
      <c r="V13" s="196"/>
      <c r="W13" s="196"/>
      <c r="X13" s="196"/>
      <c r="Y13" s="197"/>
      <c r="Z13" s="88"/>
      <c r="AA13" s="88"/>
      <c r="AB13" s="88"/>
      <c r="AC13" s="88"/>
      <c r="AD13" s="88"/>
      <c r="AE13" s="88"/>
    </row>
    <row r="14" spans="1:39" x14ac:dyDescent="0.2">
      <c r="A14" s="89">
        <v>6</v>
      </c>
      <c r="B14" s="91">
        <f>namen!C10</f>
        <v>0</v>
      </c>
      <c r="C14" s="153"/>
      <c r="D14" s="153"/>
      <c r="E14" s="153"/>
      <c r="F14" s="153"/>
      <c r="G14" s="153"/>
      <c r="H14" s="153"/>
      <c r="I14" s="153"/>
      <c r="J14" s="109"/>
      <c r="K14" s="109"/>
      <c r="L14" s="109"/>
      <c r="M14" s="109">
        <f t="shared" si="0"/>
        <v>0</v>
      </c>
      <c r="N14" s="109"/>
      <c r="O14" s="162" t="str">
        <f t="shared" si="1"/>
        <v/>
      </c>
      <c r="P14" s="68">
        <v>6</v>
      </c>
      <c r="Q14" s="196"/>
      <c r="R14" s="196"/>
      <c r="S14" s="196"/>
      <c r="T14" s="196"/>
      <c r="U14" s="196"/>
      <c r="V14" s="196"/>
      <c r="W14" s="196"/>
      <c r="X14" s="196"/>
      <c r="Y14" s="197"/>
      <c r="Z14" s="88"/>
      <c r="AA14" s="88"/>
      <c r="AB14" s="88"/>
      <c r="AC14" s="88"/>
      <c r="AD14" s="88"/>
      <c r="AE14" s="88"/>
    </row>
    <row r="15" spans="1:39" x14ac:dyDescent="0.2">
      <c r="A15" s="89">
        <v>7</v>
      </c>
      <c r="B15" s="91">
        <f>namen!C11</f>
        <v>0</v>
      </c>
      <c r="C15" s="153"/>
      <c r="D15" s="153"/>
      <c r="E15" s="153"/>
      <c r="F15" s="153"/>
      <c r="G15" s="153"/>
      <c r="H15" s="153"/>
      <c r="I15" s="153"/>
      <c r="J15" s="109"/>
      <c r="K15" s="109"/>
      <c r="L15" s="109"/>
      <c r="M15" s="109">
        <f t="shared" si="0"/>
        <v>0</v>
      </c>
      <c r="N15" s="109"/>
      <c r="O15" s="162" t="str">
        <f t="shared" si="1"/>
        <v/>
      </c>
      <c r="P15" s="68">
        <v>7</v>
      </c>
      <c r="Q15" s="196"/>
      <c r="R15" s="196"/>
      <c r="S15" s="196"/>
      <c r="T15" s="196"/>
      <c r="U15" s="196"/>
      <c r="V15" s="196"/>
      <c r="W15" s="196"/>
      <c r="X15" s="196"/>
      <c r="Y15" s="197"/>
      <c r="Z15" s="88"/>
      <c r="AA15" s="88"/>
      <c r="AB15" s="88"/>
      <c r="AC15" s="88"/>
      <c r="AD15" s="88"/>
      <c r="AE15" s="88"/>
    </row>
    <row r="16" spans="1:39" x14ac:dyDescent="0.2">
      <c r="A16" s="89">
        <v>8</v>
      </c>
      <c r="B16" s="91">
        <f>namen!C12</f>
        <v>0</v>
      </c>
      <c r="C16" s="153"/>
      <c r="D16" s="153"/>
      <c r="E16" s="153"/>
      <c r="F16" s="153"/>
      <c r="G16" s="153"/>
      <c r="H16" s="153"/>
      <c r="I16" s="153"/>
      <c r="J16" s="109"/>
      <c r="K16" s="109"/>
      <c r="L16" s="109"/>
      <c r="M16" s="109">
        <f t="shared" si="0"/>
        <v>0</v>
      </c>
      <c r="N16" s="109"/>
      <c r="O16" s="162" t="str">
        <f t="shared" si="1"/>
        <v/>
      </c>
      <c r="P16" s="68">
        <v>8</v>
      </c>
      <c r="Q16" s="194"/>
      <c r="R16" s="194"/>
      <c r="S16" s="194"/>
      <c r="T16" s="194"/>
      <c r="U16" s="194"/>
      <c r="V16" s="194"/>
      <c r="W16" s="194"/>
      <c r="X16" s="194"/>
      <c r="Y16" s="195"/>
      <c r="Z16" s="88"/>
      <c r="AA16" s="88"/>
      <c r="AB16" s="88"/>
      <c r="AC16" s="88"/>
      <c r="AD16" s="88"/>
      <c r="AE16" s="88"/>
    </row>
    <row r="17" spans="1:31" x14ac:dyDescent="0.2">
      <c r="A17" s="89">
        <v>9</v>
      </c>
      <c r="B17" s="91">
        <f>namen!C13</f>
        <v>0</v>
      </c>
      <c r="C17" s="153"/>
      <c r="D17" s="153"/>
      <c r="E17" s="153"/>
      <c r="F17" s="153"/>
      <c r="G17" s="153"/>
      <c r="H17" s="153"/>
      <c r="I17" s="153"/>
      <c r="J17" s="109"/>
      <c r="K17" s="109"/>
      <c r="L17" s="109"/>
      <c r="M17" s="109">
        <f t="shared" si="0"/>
        <v>0</v>
      </c>
      <c r="N17" s="109"/>
      <c r="O17" s="162" t="str">
        <f t="shared" si="1"/>
        <v/>
      </c>
      <c r="P17" s="68">
        <v>9</v>
      </c>
      <c r="Q17" s="196"/>
      <c r="R17" s="196"/>
      <c r="S17" s="196"/>
      <c r="T17" s="196"/>
      <c r="U17" s="196"/>
      <c r="V17" s="196"/>
      <c r="W17" s="196"/>
      <c r="X17" s="196"/>
      <c r="Y17" s="197"/>
      <c r="Z17" s="88"/>
      <c r="AA17" s="88"/>
      <c r="AB17" s="88"/>
      <c r="AC17" s="88"/>
      <c r="AD17" s="88"/>
      <c r="AE17" s="88"/>
    </row>
    <row r="18" spans="1:31" x14ac:dyDescent="0.2">
      <c r="A18" s="89">
        <v>10</v>
      </c>
      <c r="B18" s="91">
        <f>namen!C14</f>
        <v>0</v>
      </c>
      <c r="C18" s="153"/>
      <c r="D18" s="153"/>
      <c r="E18" s="153"/>
      <c r="F18" s="153"/>
      <c r="G18" s="153"/>
      <c r="H18" s="153"/>
      <c r="I18" s="153"/>
      <c r="J18" s="109"/>
      <c r="K18" s="109"/>
      <c r="L18" s="109"/>
      <c r="M18" s="109">
        <f t="shared" si="0"/>
        <v>0</v>
      </c>
      <c r="N18" s="109"/>
      <c r="O18" s="162" t="str">
        <f t="shared" si="1"/>
        <v/>
      </c>
      <c r="P18" s="68">
        <v>10</v>
      </c>
      <c r="Q18" s="196"/>
      <c r="R18" s="196"/>
      <c r="S18" s="196"/>
      <c r="T18" s="196"/>
      <c r="U18" s="196"/>
      <c r="V18" s="196"/>
      <c r="W18" s="196"/>
      <c r="X18" s="196"/>
      <c r="Y18" s="197"/>
      <c r="Z18" s="88"/>
      <c r="AA18" s="88"/>
      <c r="AB18" s="88"/>
      <c r="AC18" s="88"/>
      <c r="AD18" s="88"/>
      <c r="AE18" s="88"/>
    </row>
    <row r="19" spans="1:31" x14ac:dyDescent="0.2">
      <c r="A19" s="89">
        <v>11</v>
      </c>
      <c r="B19" s="91">
        <f>namen!C15</f>
        <v>0</v>
      </c>
      <c r="C19" s="153"/>
      <c r="D19" s="153"/>
      <c r="E19" s="153"/>
      <c r="F19" s="153"/>
      <c r="G19" s="153"/>
      <c r="H19" s="153"/>
      <c r="I19" s="153"/>
      <c r="J19" s="109"/>
      <c r="K19" s="109"/>
      <c r="L19" s="109"/>
      <c r="M19" s="109">
        <f t="shared" si="0"/>
        <v>0</v>
      </c>
      <c r="N19" s="109"/>
      <c r="O19" s="162" t="str">
        <f t="shared" si="1"/>
        <v/>
      </c>
      <c r="P19" s="68">
        <v>11</v>
      </c>
      <c r="Q19" s="196"/>
      <c r="R19" s="196"/>
      <c r="S19" s="196"/>
      <c r="T19" s="196"/>
      <c r="U19" s="196"/>
      <c r="V19" s="196"/>
      <c r="W19" s="196"/>
      <c r="X19" s="196"/>
      <c r="Y19" s="197"/>
      <c r="Z19" s="88"/>
      <c r="AA19" s="88"/>
      <c r="AB19" s="88"/>
      <c r="AC19" s="88"/>
      <c r="AD19" s="88"/>
      <c r="AE19" s="88"/>
    </row>
    <row r="20" spans="1:31" x14ac:dyDescent="0.2">
      <c r="A20" s="89">
        <v>12</v>
      </c>
      <c r="B20" s="91">
        <f>namen!C16</f>
        <v>0</v>
      </c>
      <c r="C20" s="153"/>
      <c r="D20" s="153"/>
      <c r="E20" s="153"/>
      <c r="F20" s="153"/>
      <c r="G20" s="153"/>
      <c r="H20" s="153"/>
      <c r="I20" s="153"/>
      <c r="J20" s="109"/>
      <c r="K20" s="109"/>
      <c r="L20" s="109"/>
      <c r="M20" s="109">
        <f t="shared" si="0"/>
        <v>0</v>
      </c>
      <c r="N20" s="109"/>
      <c r="O20" s="162" t="str">
        <f t="shared" si="1"/>
        <v/>
      </c>
      <c r="P20" s="68">
        <v>12</v>
      </c>
      <c r="Q20" s="196"/>
      <c r="R20" s="196"/>
      <c r="S20" s="196"/>
      <c r="T20" s="196"/>
      <c r="U20" s="196"/>
      <c r="V20" s="196"/>
      <c r="W20" s="196"/>
      <c r="X20" s="196"/>
      <c r="Y20" s="197"/>
      <c r="Z20" s="88"/>
      <c r="AA20" s="88"/>
      <c r="AB20" s="88"/>
      <c r="AC20" s="88"/>
      <c r="AD20" s="88"/>
      <c r="AE20" s="88"/>
    </row>
    <row r="21" spans="1:31" x14ac:dyDescent="0.2">
      <c r="A21" s="89">
        <v>13</v>
      </c>
      <c r="B21" s="91">
        <f>namen!C17</f>
        <v>0</v>
      </c>
      <c r="C21" s="153"/>
      <c r="D21" s="153"/>
      <c r="E21" s="153"/>
      <c r="F21" s="153"/>
      <c r="G21" s="153"/>
      <c r="H21" s="153"/>
      <c r="I21" s="153"/>
      <c r="J21" s="109"/>
      <c r="K21" s="109"/>
      <c r="L21" s="109"/>
      <c r="M21" s="109">
        <f t="shared" si="0"/>
        <v>0</v>
      </c>
      <c r="N21" s="109"/>
      <c r="O21" s="162" t="str">
        <f t="shared" si="1"/>
        <v/>
      </c>
      <c r="P21" s="68">
        <v>13</v>
      </c>
      <c r="Q21" s="196"/>
      <c r="R21" s="196"/>
      <c r="S21" s="196"/>
      <c r="T21" s="196"/>
      <c r="U21" s="196"/>
      <c r="V21" s="196"/>
      <c r="W21" s="196"/>
      <c r="X21" s="196"/>
      <c r="Y21" s="197"/>
      <c r="Z21" s="88"/>
      <c r="AA21" s="88"/>
      <c r="AB21" s="88"/>
      <c r="AC21" s="88"/>
      <c r="AD21" s="88"/>
      <c r="AE21" s="88"/>
    </row>
    <row r="22" spans="1:31" x14ac:dyDescent="0.2">
      <c r="A22" s="89">
        <v>14</v>
      </c>
      <c r="B22" s="91">
        <f>namen!C18</f>
        <v>0</v>
      </c>
      <c r="C22" s="153"/>
      <c r="D22" s="153"/>
      <c r="E22" s="153"/>
      <c r="F22" s="153"/>
      <c r="G22" s="153"/>
      <c r="H22" s="153"/>
      <c r="I22" s="153"/>
      <c r="J22" s="109"/>
      <c r="K22" s="109"/>
      <c r="L22" s="109"/>
      <c r="M22" s="109">
        <f t="shared" si="0"/>
        <v>0</v>
      </c>
      <c r="N22" s="109"/>
      <c r="O22" s="162" t="str">
        <f t="shared" si="1"/>
        <v/>
      </c>
      <c r="P22" s="68">
        <v>14</v>
      </c>
      <c r="Q22" s="196"/>
      <c r="R22" s="196"/>
      <c r="S22" s="196"/>
      <c r="T22" s="196"/>
      <c r="U22" s="196"/>
      <c r="V22" s="196"/>
      <c r="W22" s="196"/>
      <c r="X22" s="196"/>
      <c r="Y22" s="197"/>
      <c r="Z22" s="88"/>
      <c r="AA22" s="88"/>
      <c r="AB22" s="88"/>
      <c r="AC22" s="88"/>
      <c r="AD22" s="88"/>
      <c r="AE22" s="88"/>
    </row>
    <row r="23" spans="1:31" x14ac:dyDescent="0.2">
      <c r="A23" s="89">
        <v>15</v>
      </c>
      <c r="B23" s="91">
        <f>namen!C19</f>
        <v>0</v>
      </c>
      <c r="C23" s="153"/>
      <c r="D23" s="153"/>
      <c r="E23" s="153"/>
      <c r="F23" s="153"/>
      <c r="G23" s="153"/>
      <c r="H23" s="153"/>
      <c r="I23" s="153"/>
      <c r="J23" s="109"/>
      <c r="K23" s="109"/>
      <c r="L23" s="109"/>
      <c r="M23" s="109">
        <f t="shared" si="0"/>
        <v>0</v>
      </c>
      <c r="N23" s="109"/>
      <c r="O23" s="162" t="str">
        <f t="shared" si="1"/>
        <v/>
      </c>
      <c r="P23" s="68">
        <v>15</v>
      </c>
      <c r="Q23" s="194"/>
      <c r="R23" s="194"/>
      <c r="S23" s="194"/>
      <c r="T23" s="194"/>
      <c r="U23" s="194"/>
      <c r="V23" s="194"/>
      <c r="W23" s="194"/>
      <c r="X23" s="194"/>
      <c r="Y23" s="195"/>
      <c r="Z23" s="88"/>
      <c r="AA23" s="88"/>
      <c r="AB23" s="88"/>
      <c r="AC23" s="88"/>
      <c r="AD23" s="88"/>
      <c r="AE23" s="88"/>
    </row>
    <row r="24" spans="1:31" x14ac:dyDescent="0.2">
      <c r="A24" s="89">
        <v>16</v>
      </c>
      <c r="B24" s="91">
        <f>namen!C20</f>
        <v>0</v>
      </c>
      <c r="C24" s="153"/>
      <c r="D24" s="153"/>
      <c r="E24" s="153"/>
      <c r="F24" s="153"/>
      <c r="G24" s="153"/>
      <c r="H24" s="153"/>
      <c r="I24" s="153"/>
      <c r="J24" s="109"/>
      <c r="K24" s="109"/>
      <c r="L24" s="109"/>
      <c r="M24" s="109">
        <f t="shared" si="0"/>
        <v>0</v>
      </c>
      <c r="N24" s="109"/>
      <c r="O24" s="162" t="str">
        <f t="shared" si="1"/>
        <v/>
      </c>
      <c r="P24" s="68">
        <v>16</v>
      </c>
      <c r="Q24" s="196"/>
      <c r="R24" s="196"/>
      <c r="S24" s="196"/>
      <c r="T24" s="196"/>
      <c r="U24" s="196"/>
      <c r="V24" s="196"/>
      <c r="W24" s="196"/>
      <c r="X24" s="196"/>
      <c r="Y24" s="197"/>
      <c r="Z24" s="88"/>
      <c r="AA24" s="88"/>
      <c r="AB24" s="88"/>
      <c r="AC24" s="88"/>
      <c r="AD24" s="88"/>
      <c r="AE24" s="88"/>
    </row>
    <row r="25" spans="1:31" x14ac:dyDescent="0.2">
      <c r="A25" s="89">
        <v>17</v>
      </c>
      <c r="B25" s="91">
        <f>namen!C21</f>
        <v>0</v>
      </c>
      <c r="C25" s="153"/>
      <c r="D25" s="153"/>
      <c r="E25" s="153"/>
      <c r="F25" s="153"/>
      <c r="G25" s="153"/>
      <c r="H25" s="153"/>
      <c r="I25" s="153"/>
      <c r="J25" s="109"/>
      <c r="K25" s="109"/>
      <c r="L25" s="109"/>
      <c r="M25" s="109">
        <f t="shared" si="0"/>
        <v>0</v>
      </c>
      <c r="N25" s="109"/>
      <c r="O25" s="162" t="str">
        <f t="shared" si="1"/>
        <v/>
      </c>
      <c r="P25" s="68">
        <v>17</v>
      </c>
      <c r="Q25" s="196"/>
      <c r="R25" s="196"/>
      <c r="S25" s="196"/>
      <c r="T25" s="196"/>
      <c r="U25" s="196"/>
      <c r="V25" s="196"/>
      <c r="W25" s="196"/>
      <c r="X25" s="196"/>
      <c r="Y25" s="197"/>
      <c r="Z25" s="88"/>
      <c r="AA25" s="88"/>
      <c r="AB25" s="88"/>
      <c r="AC25" s="88"/>
      <c r="AD25" s="88"/>
      <c r="AE25" s="88"/>
    </row>
    <row r="26" spans="1:31" x14ac:dyDescent="0.2">
      <c r="A26" s="89">
        <v>18</v>
      </c>
      <c r="B26" s="91">
        <f>namen!C22</f>
        <v>0</v>
      </c>
      <c r="C26" s="153"/>
      <c r="D26" s="153"/>
      <c r="E26" s="153"/>
      <c r="F26" s="153"/>
      <c r="G26" s="153"/>
      <c r="H26" s="153"/>
      <c r="I26" s="153"/>
      <c r="J26" s="109"/>
      <c r="K26" s="109"/>
      <c r="L26" s="109"/>
      <c r="M26" s="109">
        <f t="shared" si="0"/>
        <v>0</v>
      </c>
      <c r="N26" s="109"/>
      <c r="O26" s="162" t="str">
        <f t="shared" si="1"/>
        <v/>
      </c>
      <c r="P26" s="68">
        <v>18</v>
      </c>
      <c r="Q26" s="196"/>
      <c r="R26" s="196"/>
      <c r="S26" s="196"/>
      <c r="T26" s="196"/>
      <c r="U26" s="196"/>
      <c r="V26" s="196"/>
      <c r="W26" s="196"/>
      <c r="X26" s="196"/>
      <c r="Y26" s="197"/>
      <c r="Z26" s="88"/>
      <c r="AA26" s="88"/>
      <c r="AB26" s="88"/>
      <c r="AC26" s="88"/>
      <c r="AD26" s="88"/>
      <c r="AE26" s="88"/>
    </row>
    <row r="27" spans="1:31" x14ac:dyDescent="0.2">
      <c r="A27" s="89">
        <v>19</v>
      </c>
      <c r="B27" s="91">
        <f>namen!C23</f>
        <v>0</v>
      </c>
      <c r="C27" s="153"/>
      <c r="D27" s="153"/>
      <c r="E27" s="153"/>
      <c r="F27" s="153"/>
      <c r="G27" s="153"/>
      <c r="H27" s="153"/>
      <c r="I27" s="153"/>
      <c r="J27" s="109"/>
      <c r="K27" s="109"/>
      <c r="L27" s="109"/>
      <c r="M27" s="109">
        <f t="shared" si="0"/>
        <v>0</v>
      </c>
      <c r="N27" s="109"/>
      <c r="O27" s="162" t="str">
        <f t="shared" si="1"/>
        <v/>
      </c>
      <c r="P27" s="68">
        <v>19</v>
      </c>
      <c r="Q27" s="196"/>
      <c r="R27" s="196"/>
      <c r="S27" s="196"/>
      <c r="T27" s="196"/>
      <c r="U27" s="196"/>
      <c r="V27" s="196"/>
      <c r="W27" s="196"/>
      <c r="X27" s="196"/>
      <c r="Y27" s="197"/>
      <c r="Z27" s="88"/>
      <c r="AA27" s="88"/>
      <c r="AB27" s="88"/>
      <c r="AC27" s="88"/>
      <c r="AD27" s="88"/>
      <c r="AE27" s="88"/>
    </row>
    <row r="28" spans="1:31" x14ac:dyDescent="0.2">
      <c r="A28" s="89">
        <v>20</v>
      </c>
      <c r="B28" s="91">
        <f>namen!C24</f>
        <v>0</v>
      </c>
      <c r="C28" s="153"/>
      <c r="D28" s="153"/>
      <c r="E28" s="153"/>
      <c r="F28" s="153"/>
      <c r="G28" s="153"/>
      <c r="H28" s="153"/>
      <c r="I28" s="153"/>
      <c r="J28" s="109"/>
      <c r="K28" s="109"/>
      <c r="L28" s="109"/>
      <c r="M28" s="109">
        <f t="shared" si="0"/>
        <v>0</v>
      </c>
      <c r="N28" s="109"/>
      <c r="O28" s="162" t="str">
        <f t="shared" si="1"/>
        <v/>
      </c>
      <c r="P28" s="68">
        <v>20</v>
      </c>
      <c r="Q28" s="196"/>
      <c r="R28" s="196"/>
      <c r="S28" s="196"/>
      <c r="T28" s="196"/>
      <c r="U28" s="196"/>
      <c r="V28" s="196"/>
      <c r="W28" s="196"/>
      <c r="X28" s="196"/>
      <c r="Y28" s="197"/>
      <c r="Z28" s="88"/>
      <c r="AA28" s="88"/>
      <c r="AB28" s="88"/>
      <c r="AC28" s="88"/>
      <c r="AD28" s="88"/>
      <c r="AE28" s="88"/>
    </row>
    <row r="29" spans="1:31" x14ac:dyDescent="0.2">
      <c r="A29" s="89">
        <v>21</v>
      </c>
      <c r="B29" s="91">
        <f>namen!C25</f>
        <v>0</v>
      </c>
      <c r="C29" s="153"/>
      <c r="D29" s="153"/>
      <c r="E29" s="153"/>
      <c r="F29" s="153"/>
      <c r="G29" s="153"/>
      <c r="H29" s="153"/>
      <c r="I29" s="153"/>
      <c r="J29" s="109"/>
      <c r="K29" s="109"/>
      <c r="L29" s="109"/>
      <c r="M29" s="109">
        <f t="shared" si="0"/>
        <v>0</v>
      </c>
      <c r="N29" s="109"/>
      <c r="O29" s="162" t="str">
        <f t="shared" si="1"/>
        <v/>
      </c>
      <c r="P29" s="68">
        <v>21</v>
      </c>
      <c r="Q29" s="196"/>
      <c r="R29" s="196"/>
      <c r="S29" s="196"/>
      <c r="T29" s="196"/>
      <c r="U29" s="196"/>
      <c r="V29" s="196"/>
      <c r="W29" s="196"/>
      <c r="X29" s="196"/>
      <c r="Y29" s="197"/>
      <c r="Z29" s="88"/>
      <c r="AA29" s="88"/>
      <c r="AB29" s="88"/>
      <c r="AC29" s="88"/>
      <c r="AD29" s="88"/>
      <c r="AE29" s="88"/>
    </row>
    <row r="30" spans="1:31" x14ac:dyDescent="0.2">
      <c r="A30" s="89">
        <v>22</v>
      </c>
      <c r="B30" s="91">
        <f>namen!C26</f>
        <v>0</v>
      </c>
      <c r="C30" s="153"/>
      <c r="D30" s="153"/>
      <c r="E30" s="153"/>
      <c r="F30" s="153"/>
      <c r="G30" s="153"/>
      <c r="H30" s="153"/>
      <c r="I30" s="153"/>
      <c r="J30" s="109"/>
      <c r="K30" s="109"/>
      <c r="L30" s="109"/>
      <c r="M30" s="109">
        <f t="shared" si="0"/>
        <v>0</v>
      </c>
      <c r="N30" s="109"/>
      <c r="O30" s="162" t="str">
        <f t="shared" si="1"/>
        <v/>
      </c>
      <c r="P30" s="68">
        <v>22</v>
      </c>
      <c r="Q30" s="194"/>
      <c r="R30" s="194"/>
      <c r="S30" s="194"/>
      <c r="T30" s="194"/>
      <c r="U30" s="194"/>
      <c r="V30" s="194"/>
      <c r="W30" s="194"/>
      <c r="X30" s="194"/>
      <c r="Y30" s="195"/>
      <c r="Z30" s="88"/>
      <c r="AA30" s="88"/>
      <c r="AB30" s="88"/>
      <c r="AC30" s="88"/>
      <c r="AD30" s="88"/>
      <c r="AE30" s="88"/>
    </row>
    <row r="31" spans="1:31" x14ac:dyDescent="0.2">
      <c r="A31" s="89">
        <v>23</v>
      </c>
      <c r="B31" s="91">
        <f>namen!C27</f>
        <v>0</v>
      </c>
      <c r="C31" s="153"/>
      <c r="D31" s="153"/>
      <c r="E31" s="153"/>
      <c r="F31" s="153"/>
      <c r="G31" s="153"/>
      <c r="H31" s="153"/>
      <c r="I31" s="153"/>
      <c r="J31" s="109"/>
      <c r="K31" s="109"/>
      <c r="L31" s="109"/>
      <c r="M31" s="109">
        <f t="shared" si="0"/>
        <v>0</v>
      </c>
      <c r="N31" s="109"/>
      <c r="O31" s="162" t="str">
        <f t="shared" si="1"/>
        <v/>
      </c>
      <c r="P31" s="68">
        <v>23</v>
      </c>
      <c r="Q31" s="196"/>
      <c r="R31" s="196"/>
      <c r="S31" s="196"/>
      <c r="T31" s="196"/>
      <c r="U31" s="196"/>
      <c r="V31" s="196"/>
      <c r="W31" s="196"/>
      <c r="X31" s="196"/>
      <c r="Y31" s="197"/>
      <c r="Z31" s="88"/>
      <c r="AA31" s="88"/>
      <c r="AB31" s="88"/>
      <c r="AC31" s="88"/>
      <c r="AD31" s="88"/>
      <c r="AE31" s="88"/>
    </row>
    <row r="32" spans="1:31" x14ac:dyDescent="0.2">
      <c r="A32" s="89">
        <v>24</v>
      </c>
      <c r="B32" s="91">
        <f>namen!C28</f>
        <v>0</v>
      </c>
      <c r="C32" s="153"/>
      <c r="D32" s="153"/>
      <c r="E32" s="153"/>
      <c r="F32" s="153"/>
      <c r="G32" s="153"/>
      <c r="H32" s="153"/>
      <c r="I32" s="153"/>
      <c r="J32" s="109"/>
      <c r="K32" s="109"/>
      <c r="L32" s="109"/>
      <c r="M32" s="109">
        <f t="shared" si="0"/>
        <v>0</v>
      </c>
      <c r="N32" s="109"/>
      <c r="O32" s="162" t="str">
        <f t="shared" si="1"/>
        <v/>
      </c>
      <c r="P32" s="68">
        <v>24</v>
      </c>
      <c r="Q32" s="196"/>
      <c r="R32" s="196"/>
      <c r="S32" s="196"/>
      <c r="T32" s="196"/>
      <c r="U32" s="196"/>
      <c r="V32" s="196"/>
      <c r="W32" s="196"/>
      <c r="X32" s="196"/>
      <c r="Y32" s="197"/>
      <c r="Z32" s="88"/>
      <c r="AA32" s="88"/>
      <c r="AB32" s="88"/>
      <c r="AC32" s="88"/>
      <c r="AD32" s="88"/>
      <c r="AE32" s="88"/>
    </row>
    <row r="33" spans="1:31" x14ac:dyDescent="0.2">
      <c r="A33" s="89">
        <v>25</v>
      </c>
      <c r="B33" s="91">
        <f>namen!C29</f>
        <v>0</v>
      </c>
      <c r="C33" s="153"/>
      <c r="D33" s="153"/>
      <c r="E33" s="153"/>
      <c r="F33" s="153"/>
      <c r="G33" s="153"/>
      <c r="H33" s="153"/>
      <c r="I33" s="153"/>
      <c r="J33" s="109"/>
      <c r="K33" s="109"/>
      <c r="L33" s="109"/>
      <c r="M33" s="109">
        <f t="shared" si="0"/>
        <v>0</v>
      </c>
      <c r="N33" s="109"/>
      <c r="O33" s="162" t="str">
        <f t="shared" si="1"/>
        <v/>
      </c>
      <c r="P33" s="68">
        <v>25</v>
      </c>
      <c r="Q33" s="196"/>
      <c r="R33" s="196"/>
      <c r="S33" s="196"/>
      <c r="T33" s="196"/>
      <c r="U33" s="196"/>
      <c r="V33" s="196"/>
      <c r="W33" s="196"/>
      <c r="X33" s="196"/>
      <c r="Y33" s="197"/>
      <c r="Z33" s="88"/>
      <c r="AA33" s="88"/>
      <c r="AB33" s="88"/>
      <c r="AC33" s="88"/>
      <c r="AD33" s="88"/>
      <c r="AE33" s="88"/>
    </row>
    <row r="34" spans="1:31" x14ac:dyDescent="0.2">
      <c r="A34" s="89">
        <v>26</v>
      </c>
      <c r="B34" s="91">
        <f>namen!C30</f>
        <v>0</v>
      </c>
      <c r="C34" s="153"/>
      <c r="D34" s="153"/>
      <c r="E34" s="153"/>
      <c r="F34" s="153"/>
      <c r="G34" s="153"/>
      <c r="H34" s="153"/>
      <c r="I34" s="153"/>
      <c r="J34" s="109"/>
      <c r="K34" s="109"/>
      <c r="L34" s="109"/>
      <c r="M34" s="109">
        <f t="shared" si="0"/>
        <v>0</v>
      </c>
      <c r="N34" s="109"/>
      <c r="O34" s="162" t="str">
        <f t="shared" si="1"/>
        <v/>
      </c>
      <c r="P34" s="68">
        <v>26</v>
      </c>
      <c r="Q34" s="196"/>
      <c r="R34" s="196"/>
      <c r="S34" s="196"/>
      <c r="T34" s="196"/>
      <c r="U34" s="196"/>
      <c r="V34" s="196"/>
      <c r="W34" s="196"/>
      <c r="X34" s="196"/>
      <c r="Y34" s="197"/>
      <c r="Z34" s="88"/>
      <c r="AA34" s="88"/>
      <c r="AB34" s="88"/>
      <c r="AC34" s="88"/>
      <c r="AD34" s="88"/>
      <c r="AE34" s="88"/>
    </row>
    <row r="35" spans="1:31" x14ac:dyDescent="0.2">
      <c r="A35" s="89">
        <v>27</v>
      </c>
      <c r="B35" s="91">
        <f>namen!C31</f>
        <v>0</v>
      </c>
      <c r="C35" s="153"/>
      <c r="D35" s="153"/>
      <c r="E35" s="153"/>
      <c r="F35" s="153"/>
      <c r="G35" s="153"/>
      <c r="H35" s="153"/>
      <c r="I35" s="153"/>
      <c r="J35" s="109"/>
      <c r="K35" s="109"/>
      <c r="L35" s="109"/>
      <c r="M35" s="109">
        <f t="shared" si="0"/>
        <v>0</v>
      </c>
      <c r="N35" s="109"/>
      <c r="O35" s="162" t="str">
        <f t="shared" si="1"/>
        <v/>
      </c>
      <c r="P35" s="68">
        <v>27</v>
      </c>
      <c r="Q35" s="196"/>
      <c r="R35" s="196"/>
      <c r="S35" s="196"/>
      <c r="T35" s="196"/>
      <c r="U35" s="196"/>
      <c r="V35" s="196"/>
      <c r="W35" s="196"/>
      <c r="X35" s="196"/>
      <c r="Y35" s="197"/>
      <c r="Z35" s="88"/>
      <c r="AA35" s="88"/>
      <c r="AB35" s="88"/>
      <c r="AC35" s="88"/>
      <c r="AD35" s="88"/>
      <c r="AE35" s="88"/>
    </row>
    <row r="36" spans="1:31" x14ac:dyDescent="0.2">
      <c r="A36" s="89">
        <v>28</v>
      </c>
      <c r="B36" s="91">
        <f>namen!C32</f>
        <v>0</v>
      </c>
      <c r="C36" s="153"/>
      <c r="D36" s="153"/>
      <c r="E36" s="153"/>
      <c r="F36" s="153"/>
      <c r="G36" s="153"/>
      <c r="H36" s="153"/>
      <c r="I36" s="153"/>
      <c r="J36" s="109"/>
      <c r="K36" s="109"/>
      <c r="L36" s="109"/>
      <c r="M36" s="109">
        <f t="shared" si="0"/>
        <v>0</v>
      </c>
      <c r="N36" s="109"/>
      <c r="O36" s="162" t="str">
        <f t="shared" si="1"/>
        <v/>
      </c>
      <c r="P36" s="68">
        <v>28</v>
      </c>
      <c r="Q36" s="196"/>
      <c r="R36" s="196"/>
      <c r="S36" s="196"/>
      <c r="T36" s="196"/>
      <c r="U36" s="196"/>
      <c r="V36" s="196"/>
      <c r="W36" s="196"/>
      <c r="X36" s="196"/>
      <c r="Y36" s="197"/>
      <c r="Z36" s="88"/>
      <c r="AA36" s="88"/>
      <c r="AB36" s="88"/>
      <c r="AC36" s="88"/>
      <c r="AD36" s="88"/>
      <c r="AE36" s="88"/>
    </row>
    <row r="37" spans="1:31" x14ac:dyDescent="0.2">
      <c r="A37" s="89">
        <v>29</v>
      </c>
      <c r="B37" s="91">
        <f>namen!C33</f>
        <v>0</v>
      </c>
      <c r="C37" s="153"/>
      <c r="D37" s="153"/>
      <c r="E37" s="153"/>
      <c r="F37" s="153"/>
      <c r="G37" s="153"/>
      <c r="H37" s="153"/>
      <c r="I37" s="153"/>
      <c r="J37" s="109"/>
      <c r="K37" s="109"/>
      <c r="L37" s="109"/>
      <c r="M37" s="109">
        <f t="shared" si="0"/>
        <v>0</v>
      </c>
      <c r="N37" s="109"/>
      <c r="O37" s="162" t="str">
        <f t="shared" si="1"/>
        <v/>
      </c>
      <c r="P37" s="68">
        <v>29</v>
      </c>
      <c r="Q37" s="194"/>
      <c r="R37" s="194"/>
      <c r="S37" s="194"/>
      <c r="T37" s="194"/>
      <c r="U37" s="194"/>
      <c r="V37" s="194"/>
      <c r="W37" s="194"/>
      <c r="X37" s="194"/>
      <c r="Y37" s="195"/>
      <c r="Z37" s="88"/>
      <c r="AA37" s="88"/>
      <c r="AB37" s="88"/>
      <c r="AC37" s="88"/>
      <c r="AD37" s="88"/>
      <c r="AE37" s="88"/>
    </row>
    <row r="38" spans="1:31" x14ac:dyDescent="0.2">
      <c r="A38" s="89">
        <v>30</v>
      </c>
      <c r="B38" s="91">
        <f>namen!C34</f>
        <v>0</v>
      </c>
      <c r="C38" s="153"/>
      <c r="D38" s="153"/>
      <c r="E38" s="153"/>
      <c r="F38" s="153"/>
      <c r="G38" s="153"/>
      <c r="H38" s="153"/>
      <c r="I38" s="153"/>
      <c r="J38" s="109"/>
      <c r="K38" s="109"/>
      <c r="L38" s="109"/>
      <c r="M38" s="109">
        <f t="shared" si="0"/>
        <v>0</v>
      </c>
      <c r="N38" s="109"/>
      <c r="O38" s="162" t="str">
        <f t="shared" si="1"/>
        <v/>
      </c>
      <c r="P38" s="68">
        <v>30</v>
      </c>
      <c r="Q38" s="196"/>
      <c r="R38" s="196"/>
      <c r="S38" s="196"/>
      <c r="T38" s="196"/>
      <c r="U38" s="196"/>
      <c r="V38" s="196"/>
      <c r="W38" s="196"/>
      <c r="X38" s="196"/>
      <c r="Y38" s="197"/>
      <c r="Z38" s="88"/>
      <c r="AA38" s="88"/>
      <c r="AB38" s="88"/>
      <c r="AC38" s="88"/>
      <c r="AD38" s="88"/>
      <c r="AE38" s="88"/>
    </row>
    <row r="39" spans="1:31" x14ac:dyDescent="0.2">
      <c r="A39" s="89">
        <v>31</v>
      </c>
      <c r="B39" s="91">
        <f>namen!C35</f>
        <v>0</v>
      </c>
      <c r="C39" s="153"/>
      <c r="D39" s="153"/>
      <c r="E39" s="153"/>
      <c r="F39" s="153"/>
      <c r="G39" s="153"/>
      <c r="H39" s="153"/>
      <c r="I39" s="153"/>
      <c r="J39" s="109"/>
      <c r="K39" s="109"/>
      <c r="L39" s="109"/>
      <c r="M39" s="109">
        <f t="shared" si="0"/>
        <v>0</v>
      </c>
      <c r="N39" s="109"/>
      <c r="O39" s="162" t="str">
        <f t="shared" si="1"/>
        <v/>
      </c>
      <c r="P39" s="68">
        <v>31</v>
      </c>
      <c r="Q39" s="196"/>
      <c r="R39" s="196"/>
      <c r="S39" s="196"/>
      <c r="T39" s="196"/>
      <c r="U39" s="196"/>
      <c r="V39" s="196"/>
      <c r="W39" s="196"/>
      <c r="X39" s="196"/>
      <c r="Y39" s="197"/>
      <c r="Z39" s="88"/>
      <c r="AA39" s="88"/>
      <c r="AB39" s="88"/>
      <c r="AC39" s="88"/>
      <c r="AD39" s="88"/>
      <c r="AE39" s="88"/>
    </row>
    <row r="40" spans="1:31" x14ac:dyDescent="0.2">
      <c r="A40" s="89">
        <v>32</v>
      </c>
      <c r="B40" s="91">
        <f>namen!C36</f>
        <v>0</v>
      </c>
      <c r="C40" s="153"/>
      <c r="D40" s="153"/>
      <c r="E40" s="153"/>
      <c r="F40" s="153"/>
      <c r="G40" s="153"/>
      <c r="H40" s="153"/>
      <c r="I40" s="153"/>
      <c r="J40" s="109"/>
      <c r="K40" s="109"/>
      <c r="L40" s="109"/>
      <c r="M40" s="109">
        <f t="shared" si="0"/>
        <v>0</v>
      </c>
      <c r="N40" s="109"/>
      <c r="O40" s="162" t="str">
        <f t="shared" si="1"/>
        <v/>
      </c>
      <c r="P40" s="68">
        <v>32</v>
      </c>
      <c r="Q40" s="196"/>
      <c r="R40" s="196"/>
      <c r="S40" s="196"/>
      <c r="T40" s="196"/>
      <c r="U40" s="196"/>
      <c r="V40" s="196"/>
      <c r="W40" s="196"/>
      <c r="X40" s="196"/>
      <c r="Y40" s="197"/>
      <c r="Z40" s="88"/>
      <c r="AA40" s="88"/>
      <c r="AB40" s="88"/>
      <c r="AC40" s="88"/>
      <c r="AD40" s="88"/>
      <c r="AE40" s="88"/>
    </row>
    <row r="41" spans="1:31" x14ac:dyDescent="0.2">
      <c r="A41" s="89">
        <v>33</v>
      </c>
      <c r="B41" s="91">
        <f>namen!C37</f>
        <v>0</v>
      </c>
      <c r="C41" s="153"/>
      <c r="D41" s="153"/>
      <c r="E41" s="153"/>
      <c r="F41" s="153"/>
      <c r="G41" s="153"/>
      <c r="H41" s="153"/>
      <c r="I41" s="153"/>
      <c r="J41" s="109"/>
      <c r="K41" s="109"/>
      <c r="L41" s="109"/>
      <c r="M41" s="109">
        <f t="shared" si="0"/>
        <v>0</v>
      </c>
      <c r="N41" s="109"/>
      <c r="O41" s="162" t="str">
        <f t="shared" si="1"/>
        <v/>
      </c>
      <c r="P41" s="68">
        <v>33</v>
      </c>
      <c r="Q41" s="196"/>
      <c r="R41" s="196"/>
      <c r="S41" s="196"/>
      <c r="T41" s="196"/>
      <c r="U41" s="196"/>
      <c r="V41" s="196"/>
      <c r="W41" s="196"/>
      <c r="X41" s="196"/>
      <c r="Y41" s="197"/>
      <c r="Z41" s="88"/>
      <c r="AA41" s="88"/>
      <c r="AB41" s="88"/>
      <c r="AC41" s="88"/>
      <c r="AD41" s="88"/>
      <c r="AE41" s="88"/>
    </row>
    <row r="42" spans="1:31" x14ac:dyDescent="0.2">
      <c r="A42" s="89">
        <v>34</v>
      </c>
      <c r="B42" s="91">
        <f>namen!C38</f>
        <v>0</v>
      </c>
      <c r="C42" s="153"/>
      <c r="D42" s="153"/>
      <c r="E42" s="153"/>
      <c r="F42" s="153"/>
      <c r="G42" s="153"/>
      <c r="H42" s="153"/>
      <c r="I42" s="153"/>
      <c r="J42" s="109"/>
      <c r="K42" s="109"/>
      <c r="L42" s="109"/>
      <c r="M42" s="109">
        <f t="shared" si="0"/>
        <v>0</v>
      </c>
      <c r="N42" s="109"/>
      <c r="O42" s="162" t="str">
        <f t="shared" si="1"/>
        <v/>
      </c>
      <c r="P42" s="68">
        <v>34</v>
      </c>
      <c r="Q42" s="196"/>
      <c r="R42" s="196"/>
      <c r="S42" s="196"/>
      <c r="T42" s="196"/>
      <c r="U42" s="196"/>
      <c r="V42" s="196"/>
      <c r="W42" s="196"/>
      <c r="X42" s="196"/>
      <c r="Y42" s="197"/>
      <c r="Z42" s="88"/>
      <c r="AA42" s="88"/>
      <c r="AB42" s="88"/>
      <c r="AC42" s="88"/>
      <c r="AD42" s="88"/>
      <c r="AE42" s="88"/>
    </row>
    <row r="43" spans="1:31" ht="13.5" thickBot="1" x14ac:dyDescent="0.25">
      <c r="A43" s="92">
        <v>35</v>
      </c>
      <c r="B43" s="93">
        <f>namen!C39</f>
        <v>0</v>
      </c>
      <c r="C43" s="154"/>
      <c r="D43" s="154"/>
      <c r="E43" s="154"/>
      <c r="F43" s="154"/>
      <c r="G43" s="154"/>
      <c r="H43" s="154"/>
      <c r="I43" s="154"/>
      <c r="J43" s="110"/>
      <c r="K43" s="110"/>
      <c r="L43" s="110"/>
      <c r="M43" s="110">
        <f t="shared" si="0"/>
        <v>0</v>
      </c>
      <c r="N43" s="110"/>
      <c r="O43" s="155" t="str">
        <f t="shared" si="1"/>
        <v/>
      </c>
      <c r="P43" s="157">
        <v>35</v>
      </c>
      <c r="Q43" s="200"/>
      <c r="R43" s="200"/>
      <c r="S43" s="200"/>
      <c r="T43" s="200"/>
      <c r="U43" s="200"/>
      <c r="V43" s="200"/>
      <c r="W43" s="200"/>
      <c r="X43" s="200"/>
      <c r="Y43" s="201"/>
      <c r="Z43" s="88"/>
      <c r="AA43" s="88"/>
      <c r="AB43" s="88"/>
      <c r="AC43" s="88"/>
      <c r="AD43" s="88"/>
      <c r="AE43" s="88"/>
    </row>
    <row r="44" spans="1:31" x14ac:dyDescent="0.2">
      <c r="A44" s="68"/>
      <c r="B44" s="68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</row>
    <row r="45" spans="1:31" x14ac:dyDescent="0.2">
      <c r="B45" s="4" t="s">
        <v>4</v>
      </c>
      <c r="C45" s="5">
        <f>COUNTIF(C9:C43,"&lt;3")</f>
        <v>0</v>
      </c>
      <c r="D45" s="5">
        <f>COUNTIF(D9:D43,"&lt;5")</f>
        <v>0</v>
      </c>
      <c r="E45" s="5">
        <f>COUNTIF(E9:E43,"&lt;3")</f>
        <v>0</v>
      </c>
      <c r="F45" s="5">
        <f>COUNTIF(F9:F43,"&lt;3")</f>
        <v>0</v>
      </c>
      <c r="G45" s="5">
        <f>COUNTIF(G9:G43,"&lt;3")</f>
        <v>0</v>
      </c>
      <c r="H45" s="5">
        <f>COUNTIF(H9:H43,"&lt;3")</f>
        <v>0</v>
      </c>
      <c r="I45" s="5">
        <f>COUNTIF(I9:I43,"&lt;3")</f>
        <v>0</v>
      </c>
      <c r="O45" s="5">
        <f>COUNTIF(O9:O43,"onvoldoende")</f>
        <v>0</v>
      </c>
    </row>
    <row r="46" spans="1:31" x14ac:dyDescent="0.2">
      <c r="B46" s="4" t="s">
        <v>3</v>
      </c>
      <c r="C46" s="5">
        <f t="shared" ref="C46:I46" si="2">COUNT(C9:C43)</f>
        <v>0</v>
      </c>
      <c r="D46" s="5">
        <f t="shared" si="2"/>
        <v>0</v>
      </c>
      <c r="E46" s="5">
        <f t="shared" si="2"/>
        <v>0</v>
      </c>
      <c r="F46" s="5">
        <f t="shared" si="2"/>
        <v>0</v>
      </c>
      <c r="G46" s="5">
        <f t="shared" si="2"/>
        <v>0</v>
      </c>
      <c r="H46" s="5">
        <f t="shared" si="2"/>
        <v>0</v>
      </c>
      <c r="I46" s="5">
        <f t="shared" si="2"/>
        <v>0</v>
      </c>
      <c r="O46" s="5">
        <f>namen!$C$40</f>
        <v>0</v>
      </c>
    </row>
    <row r="47" spans="1:31" x14ac:dyDescent="0.2">
      <c r="A47" s="96"/>
      <c r="B47" s="7" t="s">
        <v>5</v>
      </c>
      <c r="C47" s="97" t="e">
        <f t="shared" ref="C47:I47" si="3">(C45/C46)</f>
        <v>#DIV/0!</v>
      </c>
      <c r="D47" s="97" t="e">
        <f t="shared" si="3"/>
        <v>#DIV/0!</v>
      </c>
      <c r="E47" s="97" t="e">
        <f t="shared" si="3"/>
        <v>#DIV/0!</v>
      </c>
      <c r="F47" s="97" t="e">
        <f t="shared" si="3"/>
        <v>#DIV/0!</v>
      </c>
      <c r="G47" s="97" t="e">
        <f t="shared" si="3"/>
        <v>#DIV/0!</v>
      </c>
      <c r="H47" s="97" t="e">
        <f t="shared" si="3"/>
        <v>#DIV/0!</v>
      </c>
      <c r="I47" s="97" t="e">
        <f t="shared" si="3"/>
        <v>#DIV/0!</v>
      </c>
      <c r="J47" s="97"/>
      <c r="K47" s="97"/>
      <c r="L47" s="97"/>
      <c r="M47" s="97"/>
      <c r="N47" s="97"/>
      <c r="O47" s="97" t="e">
        <f>(O45/O46)</f>
        <v>#DIV/0!</v>
      </c>
      <c r="P47" s="98"/>
      <c r="Q47" s="7"/>
      <c r="R47" s="7"/>
      <c r="S47" s="7"/>
      <c r="T47" s="7"/>
      <c r="U47" s="7"/>
      <c r="V47" s="7"/>
      <c r="W47" s="191" t="s">
        <v>92</v>
      </c>
      <c r="X47" s="191"/>
      <c r="Y47" s="192"/>
    </row>
    <row r="48" spans="1:31" x14ac:dyDescent="0.2">
      <c r="A48" s="68"/>
      <c r="B48" s="68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</row>
    <row r="49" spans="1:16" x14ac:dyDescent="0.2">
      <c r="A49" s="68"/>
      <c r="B49" s="68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</row>
    <row r="50" spans="1:16" x14ac:dyDescent="0.2">
      <c r="A50" s="68"/>
      <c r="B50" s="68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</row>
    <row r="51" spans="1:16" x14ac:dyDescent="0.2">
      <c r="A51" s="68"/>
      <c r="B51" s="68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</row>
    <row r="52" spans="1:16" x14ac:dyDescent="0.2">
      <c r="A52" s="68"/>
      <c r="B52" s="68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</row>
    <row r="53" spans="1:16" x14ac:dyDescent="0.2">
      <c r="A53" s="68"/>
      <c r="B53" s="68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</row>
    <row r="54" spans="1:16" x14ac:dyDescent="0.2">
      <c r="A54" s="68"/>
      <c r="B54" s="68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</row>
    <row r="55" spans="1:16" x14ac:dyDescent="0.2">
      <c r="A55" s="68"/>
      <c r="B55" s="68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</row>
    <row r="56" spans="1:16" x14ac:dyDescent="0.2">
      <c r="A56" s="68"/>
      <c r="B56" s="68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</row>
    <row r="57" spans="1:16" x14ac:dyDescent="0.2">
      <c r="A57" s="68"/>
      <c r="B57" s="68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</row>
  </sheetData>
  <sheetProtection algorithmName="SHA-512" hashValue="CgTJajh5qdgJ1CQKkcyZZiQJB2IqnFn4f0NU493OEReaqiSZzROCsJZm7nV9gSn1O7XD7VIS5iMB76KX6ZYSBw==" saltValue="aw04KUHWuK75WtRuX2aIIg==" spinCount="100000" sheet="1" objects="1" scenarios="1"/>
  <mergeCells count="40">
    <mergeCell ref="Q40:Y40"/>
    <mergeCell ref="Q41:Y41"/>
    <mergeCell ref="Q42:Y42"/>
    <mergeCell ref="Q43:Y43"/>
    <mergeCell ref="W47:Y47"/>
    <mergeCell ref="Q35:Y35"/>
    <mergeCell ref="Q36:Y36"/>
    <mergeCell ref="Q37:Y37"/>
    <mergeCell ref="Q38:Y38"/>
    <mergeCell ref="Q39:Y39"/>
    <mergeCell ref="Q30:Y30"/>
    <mergeCell ref="Q31:Y31"/>
    <mergeCell ref="Q32:Y32"/>
    <mergeCell ref="Q33:Y33"/>
    <mergeCell ref="Q34:Y34"/>
    <mergeCell ref="Q25:Y25"/>
    <mergeCell ref="Q26:Y26"/>
    <mergeCell ref="Q27:Y27"/>
    <mergeCell ref="Q28:Y28"/>
    <mergeCell ref="Q29:Y29"/>
    <mergeCell ref="Q20:Y20"/>
    <mergeCell ref="Q21:Y21"/>
    <mergeCell ref="Q22:Y22"/>
    <mergeCell ref="Q23:Y23"/>
    <mergeCell ref="Q24:Y24"/>
    <mergeCell ref="Q15:Y15"/>
    <mergeCell ref="Q16:Y16"/>
    <mergeCell ref="Q17:Y17"/>
    <mergeCell ref="Q18:Y18"/>
    <mergeCell ref="Q19:Y19"/>
    <mergeCell ref="Q14:Y14"/>
    <mergeCell ref="Q9:Y9"/>
    <mergeCell ref="Q10:Y10"/>
    <mergeCell ref="Q11:Y11"/>
    <mergeCell ref="Q12:Y12"/>
    <mergeCell ref="B2:Y2"/>
    <mergeCell ref="P7:R7"/>
    <mergeCell ref="C7:F7"/>
    <mergeCell ref="G7:I7"/>
    <mergeCell ref="Q13:Y13"/>
  </mergeCells>
  <phoneticPr fontId="0" type="noConversion"/>
  <conditionalFormatting sqref="O48:P56 O44:P44">
    <cfRule type="cellIs" dxfId="76" priority="1" stopIfTrue="1" operator="equal">
      <formula>"aktie"</formula>
    </cfRule>
    <cfRule type="cellIs" dxfId="75" priority="2" stopIfTrue="1" operator="equal">
      <formula>"let op!!"</formula>
    </cfRule>
  </conditionalFormatting>
  <conditionalFormatting sqref="C48:E56 H48:L56 C44:E44 H44:L44">
    <cfRule type="cellIs" dxfId="74" priority="3" stopIfTrue="1" operator="equal">
      <formula>3</formula>
    </cfRule>
    <cfRule type="cellIs" dxfId="73" priority="4" stopIfTrue="1" operator="between">
      <formula>1</formula>
      <formula>2</formula>
    </cfRule>
  </conditionalFormatting>
  <conditionalFormatting sqref="F48:G56 F44:G44">
    <cfRule type="cellIs" dxfId="72" priority="5" stopIfTrue="1" operator="equal">
      <formula>7</formula>
    </cfRule>
    <cfRule type="cellIs" dxfId="71" priority="6" stopIfTrue="1" operator="between">
      <formula>1</formula>
      <formula>6</formula>
    </cfRule>
  </conditionalFormatting>
  <conditionalFormatting sqref="L9:L43">
    <cfRule type="cellIs" dxfId="70" priority="7" stopIfTrue="1" operator="equal">
      <formula>3</formula>
    </cfRule>
    <cfRule type="cellIs" dxfId="69" priority="8" stopIfTrue="1" operator="between">
      <formula>1</formula>
      <formula>2</formula>
    </cfRule>
  </conditionalFormatting>
  <conditionalFormatting sqref="H57:L57 C57:E57">
    <cfRule type="cellIs" dxfId="68" priority="9" stopIfTrue="1" operator="equal">
      <formula>3</formula>
    </cfRule>
    <cfRule type="cellIs" dxfId="67" priority="10" stopIfTrue="1" operator="between">
      <formula>1</formula>
      <formula>2</formula>
    </cfRule>
  </conditionalFormatting>
  <conditionalFormatting sqref="F57:G57">
    <cfRule type="cellIs" dxfId="66" priority="11" stopIfTrue="1" operator="equal">
      <formula>7</formula>
    </cfRule>
    <cfRule type="cellIs" dxfId="65" priority="12" stopIfTrue="1" operator="between">
      <formula>1</formula>
      <formula>6</formula>
    </cfRule>
  </conditionalFormatting>
  <conditionalFormatting sqref="C47:O47">
    <cfRule type="cellIs" dxfId="64" priority="13" stopIfTrue="1" operator="between">
      <formula>0.1</formula>
      <formula>0.15</formula>
    </cfRule>
    <cfRule type="cellIs" dxfId="63" priority="14" stopIfTrue="1" operator="greaterThan">
      <formula>0.15</formula>
    </cfRule>
  </conditionalFormatting>
  <conditionalFormatting sqref="E9:G43 C9:C43">
    <cfRule type="cellIs" dxfId="62" priority="15" stopIfTrue="1" operator="equal">
      <formula>""</formula>
    </cfRule>
    <cfRule type="cellIs" dxfId="61" priority="16" stopIfTrue="1" operator="lessThan">
      <formula>3</formula>
    </cfRule>
    <cfRule type="cellIs" dxfId="60" priority="17" stopIfTrue="1" operator="equal">
      <formula>3</formula>
    </cfRule>
  </conditionalFormatting>
  <conditionalFormatting sqref="H9:I43">
    <cfRule type="cellIs" dxfId="59" priority="18" stopIfTrue="1" operator="equal">
      <formula>""</formula>
    </cfRule>
    <cfRule type="cellIs" dxfId="58" priority="19" stopIfTrue="1" operator="equal">
      <formula>3</formula>
    </cfRule>
    <cfRule type="cellIs" dxfId="57" priority="20" stopIfTrue="1" operator="lessThan">
      <formula>3</formula>
    </cfRule>
  </conditionalFormatting>
  <conditionalFormatting sqref="B9:B43">
    <cfRule type="expression" dxfId="56" priority="21" stopIfTrue="1">
      <formula>$O9="onvoldoende"</formula>
    </cfRule>
    <cfRule type="expression" dxfId="55" priority="22" stopIfTrue="1">
      <formula>$O9="matig"</formula>
    </cfRule>
    <cfRule type="expression" dxfId="54" priority="23" stopIfTrue="1">
      <formula>$O9="goed"</formula>
    </cfRule>
  </conditionalFormatting>
  <conditionalFormatting sqref="D9:D43">
    <cfRule type="cellIs" dxfId="53" priority="24" stopIfTrue="1" operator="equal">
      <formula>""</formula>
    </cfRule>
    <cfRule type="cellIs" dxfId="52" priority="25" stopIfTrue="1" operator="lessThan">
      <formula>5</formula>
    </cfRule>
    <cfRule type="cellIs" dxfId="51" priority="26" stopIfTrue="1" operator="between">
      <formula>5</formula>
      <formula>6</formula>
    </cfRule>
  </conditionalFormatting>
  <conditionalFormatting sqref="O9:O43">
    <cfRule type="cellIs" dxfId="50" priority="27" stopIfTrue="1" operator="equal">
      <formula>"onvoldoende"</formula>
    </cfRule>
    <cfRule type="cellIs" dxfId="49" priority="28" stopIfTrue="1" operator="equal">
      <formula>"matig"</formula>
    </cfRule>
    <cfRule type="cellIs" dxfId="48" priority="29" stopIfTrue="1" operator="equal">
      <formula>"goed"</formula>
    </cfRule>
  </conditionalFormatting>
  <pageMargins left="0.12" right="0.2" top="0.53" bottom="0.17" header="0.14000000000000001" footer="0.13"/>
  <pageSetup paperSize="9" scale="76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7"/>
  <sheetViews>
    <sheetView showGridLines="0" showRowColHeaders="0" zoomScale="80" zoomScaleNormal="80" workbookViewId="0"/>
  </sheetViews>
  <sheetFormatPr defaultRowHeight="12.75" x14ac:dyDescent="0.2"/>
  <cols>
    <col min="1" max="1" width="4" bestFit="1" customWidth="1"/>
    <col min="2" max="2" width="25.85546875" customWidth="1"/>
    <col min="3" max="11" width="6.28515625" style="12" customWidth="1"/>
    <col min="12" max="12" width="1.7109375" style="12" customWidth="1"/>
    <col min="13" max="13" width="4.140625" style="12" customWidth="1"/>
    <col min="14" max="14" width="1.7109375" style="12" customWidth="1"/>
    <col min="15" max="15" width="12.28515625" style="12" bestFit="1" customWidth="1"/>
    <col min="16" max="16" width="4" style="12" customWidth="1"/>
    <col min="25" max="31" width="9.140625" style="24"/>
    <col min="32" max="39" width="9.140625" style="21"/>
    <col min="40" max="41" width="9.140625" style="2"/>
  </cols>
  <sheetData>
    <row r="1" spans="1:39" ht="13.5" thickBot="1" x14ac:dyDescent="0.25"/>
    <row r="2" spans="1:39" ht="20.100000000000001" customHeight="1" thickBot="1" x14ac:dyDescent="0.3">
      <c r="A2" s="27"/>
      <c r="B2" s="207" t="s">
        <v>88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8"/>
    </row>
    <row r="3" spans="1:39" ht="5.0999999999999996" customHeight="1" x14ac:dyDescent="0.25">
      <c r="A3" s="29"/>
      <c r="B3" s="40"/>
      <c r="C3" s="29"/>
      <c r="D3" s="29"/>
      <c r="E3" s="29"/>
      <c r="F3" s="29"/>
      <c r="G3" s="29"/>
      <c r="H3" s="29"/>
      <c r="I3" s="29"/>
      <c r="J3" s="29"/>
      <c r="K3" s="29"/>
      <c r="L3" s="40"/>
      <c r="M3" s="29"/>
      <c r="N3" s="29"/>
      <c r="O3" s="29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39" s="53" customFormat="1" ht="99" x14ac:dyDescent="0.2">
      <c r="B4" s="178" t="s">
        <v>89</v>
      </c>
      <c r="C4" s="101" t="s">
        <v>72</v>
      </c>
      <c r="D4" s="101" t="s">
        <v>73</v>
      </c>
      <c r="E4" s="101" t="s">
        <v>74</v>
      </c>
      <c r="F4" s="101" t="s">
        <v>75</v>
      </c>
      <c r="G4" s="101" t="s">
        <v>85</v>
      </c>
      <c r="H4" s="101" t="s">
        <v>57</v>
      </c>
      <c r="I4" s="101" t="s">
        <v>86</v>
      </c>
      <c r="J4" s="101" t="s">
        <v>79</v>
      </c>
      <c r="K4" s="168"/>
      <c r="L4" s="55"/>
      <c r="M4" s="101" t="s">
        <v>1</v>
      </c>
      <c r="N4" s="10"/>
      <c r="O4" s="101" t="s">
        <v>6</v>
      </c>
      <c r="P4" s="54"/>
      <c r="Q4" s="56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57"/>
      <c r="AG4" s="57"/>
      <c r="AH4" s="57"/>
      <c r="AI4" s="57"/>
      <c r="AJ4" s="57"/>
      <c r="AK4" s="57"/>
      <c r="AL4" s="57"/>
      <c r="AM4" s="57"/>
    </row>
    <row r="5" spans="1:39" s="53" customFormat="1" ht="18" customHeight="1" x14ac:dyDescent="0.2">
      <c r="B5" s="179"/>
      <c r="C5" s="10" t="s">
        <v>28</v>
      </c>
      <c r="D5" s="10" t="s">
        <v>29</v>
      </c>
      <c r="E5" s="10" t="s">
        <v>30</v>
      </c>
      <c r="F5" s="10" t="s">
        <v>31</v>
      </c>
      <c r="G5" s="10" t="s">
        <v>32</v>
      </c>
      <c r="H5" s="10" t="s">
        <v>33</v>
      </c>
      <c r="I5" s="10" t="s">
        <v>34</v>
      </c>
      <c r="J5" s="10" t="s">
        <v>35</v>
      </c>
      <c r="K5" s="10"/>
      <c r="L5" s="55"/>
      <c r="M5" s="10"/>
      <c r="N5" s="10"/>
      <c r="O5" s="10"/>
      <c r="P5" s="54"/>
      <c r="Q5" s="56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57"/>
      <c r="AG5" s="57"/>
      <c r="AH5" s="57"/>
      <c r="AI5" s="57"/>
      <c r="AJ5" s="57"/>
      <c r="AK5" s="57"/>
      <c r="AL5" s="57"/>
      <c r="AM5" s="57"/>
    </row>
    <row r="6" spans="1:39" ht="5.0999999999999996" customHeight="1" thickBot="1" x14ac:dyDescent="0.25">
      <c r="A6" s="2"/>
      <c r="B6" s="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30"/>
      <c r="R6" s="31"/>
      <c r="S6" s="31"/>
      <c r="T6" s="31"/>
      <c r="U6" s="31"/>
      <c r="V6" s="31"/>
      <c r="W6" s="31"/>
      <c r="X6" s="31"/>
      <c r="Y6" s="20"/>
      <c r="Z6" s="20"/>
      <c r="AA6" s="20"/>
      <c r="AB6" s="20"/>
      <c r="AC6" s="20"/>
      <c r="AD6" s="20"/>
      <c r="AE6" s="20"/>
    </row>
    <row r="7" spans="1:39" ht="12.75" customHeight="1" x14ac:dyDescent="0.2">
      <c r="A7" s="41"/>
      <c r="B7" s="42" t="s">
        <v>0</v>
      </c>
      <c r="C7" s="209" t="s">
        <v>12</v>
      </c>
      <c r="D7" s="209"/>
      <c r="E7" s="209"/>
      <c r="F7" s="209"/>
      <c r="G7" s="209"/>
      <c r="H7" s="210" t="s">
        <v>13</v>
      </c>
      <c r="I7" s="210"/>
      <c r="J7" s="210"/>
      <c r="K7" s="43"/>
      <c r="L7" s="43"/>
      <c r="M7" s="45"/>
      <c r="N7" s="45"/>
      <c r="O7" s="45"/>
      <c r="P7" s="204" t="s">
        <v>11</v>
      </c>
      <c r="Q7" s="204"/>
      <c r="R7" s="204"/>
      <c r="S7" s="46"/>
      <c r="T7" s="47"/>
      <c r="U7" s="47"/>
      <c r="V7" s="47"/>
      <c r="W7" s="47"/>
      <c r="X7" s="47"/>
      <c r="Y7" s="48"/>
      <c r="Z7" s="20"/>
      <c r="AA7" s="20"/>
      <c r="AB7" s="20"/>
      <c r="AC7" s="20"/>
      <c r="AD7" s="20"/>
      <c r="AE7" s="20"/>
    </row>
    <row r="8" spans="1:39" s="3" customFormat="1" ht="13.5" customHeight="1" thickBot="1" x14ac:dyDescent="0.25">
      <c r="A8" s="171"/>
      <c r="B8" s="172" t="s">
        <v>2</v>
      </c>
      <c r="C8" s="173">
        <v>4</v>
      </c>
      <c r="D8" s="173">
        <v>4</v>
      </c>
      <c r="E8" s="173">
        <v>4</v>
      </c>
      <c r="F8" s="173">
        <v>4</v>
      </c>
      <c r="G8" s="173">
        <v>4</v>
      </c>
      <c r="H8" s="173">
        <v>4</v>
      </c>
      <c r="I8" s="173">
        <v>8</v>
      </c>
      <c r="J8" s="173">
        <v>4</v>
      </c>
      <c r="K8" s="173"/>
      <c r="L8" s="173"/>
      <c r="M8" s="173">
        <v>36</v>
      </c>
      <c r="N8" s="174"/>
      <c r="O8" s="174"/>
      <c r="P8" s="28"/>
      <c r="Q8" s="49"/>
      <c r="R8" s="49"/>
      <c r="S8" s="49"/>
      <c r="T8" s="49"/>
      <c r="U8" s="49"/>
      <c r="V8" s="49"/>
      <c r="W8" s="49"/>
      <c r="X8" s="49"/>
      <c r="Y8" s="50"/>
      <c r="Z8" s="20"/>
      <c r="AA8" s="20"/>
      <c r="AB8" s="20"/>
      <c r="AC8" s="20"/>
      <c r="AD8" s="20"/>
      <c r="AE8" s="20"/>
      <c r="AF8" s="22"/>
      <c r="AG8" s="22"/>
      <c r="AH8" s="22"/>
      <c r="AI8" s="22"/>
      <c r="AJ8" s="22"/>
      <c r="AK8" s="22"/>
      <c r="AL8" s="22"/>
      <c r="AM8" s="22"/>
    </row>
    <row r="9" spans="1:39" x14ac:dyDescent="0.2">
      <c r="A9" s="32">
        <v>1</v>
      </c>
      <c r="B9" s="163">
        <f>namen!C5</f>
        <v>0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102">
        <f>SUM(C9:J9)</f>
        <v>0</v>
      </c>
      <c r="N9" s="102"/>
      <c r="O9" s="34" t="str">
        <f>IF(M9=0,"",IF(M9&gt;34,"goed",IF(M9&gt;32,"voldoende",IF(M9&gt;28,"matig",IF(M9&lt;29,"onvoldoende")))))</f>
        <v/>
      </c>
      <c r="P9" s="169">
        <v>1</v>
      </c>
      <c r="Q9" s="202"/>
      <c r="R9" s="202"/>
      <c r="S9" s="202"/>
      <c r="T9" s="202"/>
      <c r="U9" s="202"/>
      <c r="V9" s="202"/>
      <c r="W9" s="202"/>
      <c r="X9" s="202"/>
      <c r="Y9" s="203"/>
      <c r="Z9" s="23"/>
      <c r="AA9" s="23"/>
      <c r="AB9" s="23"/>
      <c r="AC9" s="23"/>
      <c r="AD9" s="23"/>
      <c r="AE9" s="23"/>
    </row>
    <row r="10" spans="1:39" x14ac:dyDescent="0.2">
      <c r="A10" s="25">
        <v>2</v>
      </c>
      <c r="B10" s="91">
        <f>namen!C6</f>
        <v>0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60">
        <f t="shared" ref="M10:M43" si="0">SUM(C10:J10)</f>
        <v>0</v>
      </c>
      <c r="N10" s="60"/>
      <c r="O10" s="175" t="str">
        <f t="shared" ref="O10:O43" si="1">IF(M10=0,"",IF(M10&gt;34,"goed",IF(M10&gt;32,"voldoende",IF(M10&gt;28,"matig",IF(M10&lt;29,"onvoldoende")))))</f>
        <v/>
      </c>
      <c r="P10" s="2">
        <v>2</v>
      </c>
      <c r="Q10" s="196"/>
      <c r="R10" s="196"/>
      <c r="S10" s="196"/>
      <c r="T10" s="196"/>
      <c r="U10" s="196"/>
      <c r="V10" s="196"/>
      <c r="W10" s="196"/>
      <c r="X10" s="196"/>
      <c r="Y10" s="197"/>
      <c r="Z10" s="23"/>
      <c r="AA10" s="23"/>
      <c r="AB10" s="23"/>
      <c r="AC10" s="23"/>
      <c r="AD10" s="23"/>
      <c r="AE10" s="23"/>
    </row>
    <row r="11" spans="1:39" x14ac:dyDescent="0.2">
      <c r="A11" s="25">
        <v>3</v>
      </c>
      <c r="B11" s="91">
        <f>namen!C7</f>
        <v>0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60">
        <f t="shared" si="0"/>
        <v>0</v>
      </c>
      <c r="N11" s="60"/>
      <c r="O11" s="175" t="str">
        <f t="shared" si="1"/>
        <v/>
      </c>
      <c r="P11" s="2">
        <v>3</v>
      </c>
      <c r="Q11" s="196"/>
      <c r="R11" s="196"/>
      <c r="S11" s="196"/>
      <c r="T11" s="196"/>
      <c r="U11" s="196"/>
      <c r="V11" s="196"/>
      <c r="W11" s="196"/>
      <c r="X11" s="196"/>
      <c r="Y11" s="197"/>
      <c r="Z11" s="23"/>
      <c r="AA11" s="23"/>
      <c r="AB11" s="23"/>
      <c r="AC11" s="23"/>
      <c r="AD11" s="23"/>
      <c r="AE11" s="23"/>
    </row>
    <row r="12" spans="1:39" x14ac:dyDescent="0.2">
      <c r="A12" s="25">
        <v>4</v>
      </c>
      <c r="B12" s="91">
        <f>namen!C8</f>
        <v>0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60">
        <f t="shared" si="0"/>
        <v>0</v>
      </c>
      <c r="N12" s="60"/>
      <c r="O12" s="175" t="str">
        <f t="shared" si="1"/>
        <v/>
      </c>
      <c r="P12" s="2">
        <v>4</v>
      </c>
      <c r="Q12" s="196"/>
      <c r="R12" s="196"/>
      <c r="S12" s="196"/>
      <c r="T12" s="196"/>
      <c r="U12" s="196"/>
      <c r="V12" s="196"/>
      <c r="W12" s="196"/>
      <c r="X12" s="196"/>
      <c r="Y12" s="197"/>
      <c r="Z12" s="23"/>
      <c r="AA12" s="23"/>
      <c r="AB12" s="23"/>
      <c r="AC12" s="23"/>
      <c r="AD12" s="23"/>
      <c r="AE12" s="23"/>
    </row>
    <row r="13" spans="1:39" x14ac:dyDescent="0.2">
      <c r="A13" s="25">
        <v>5</v>
      </c>
      <c r="B13" s="91">
        <f>namen!C9</f>
        <v>0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60">
        <f t="shared" si="0"/>
        <v>0</v>
      </c>
      <c r="N13" s="60"/>
      <c r="O13" s="175" t="str">
        <f t="shared" si="1"/>
        <v/>
      </c>
      <c r="P13" s="2">
        <v>5</v>
      </c>
      <c r="Q13" s="196"/>
      <c r="R13" s="196"/>
      <c r="S13" s="196"/>
      <c r="T13" s="196"/>
      <c r="U13" s="196"/>
      <c r="V13" s="196"/>
      <c r="W13" s="196"/>
      <c r="X13" s="196"/>
      <c r="Y13" s="197"/>
      <c r="Z13" s="23"/>
      <c r="AA13" s="23"/>
      <c r="AB13" s="23"/>
      <c r="AC13" s="23"/>
      <c r="AD13" s="23"/>
      <c r="AE13" s="23"/>
    </row>
    <row r="14" spans="1:39" x14ac:dyDescent="0.2">
      <c r="A14" s="25">
        <v>6</v>
      </c>
      <c r="B14" s="91">
        <f>namen!C10</f>
        <v>0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60">
        <f t="shared" si="0"/>
        <v>0</v>
      </c>
      <c r="N14" s="60"/>
      <c r="O14" s="175" t="str">
        <f t="shared" si="1"/>
        <v/>
      </c>
      <c r="P14" s="2">
        <v>6</v>
      </c>
      <c r="Q14" s="196"/>
      <c r="R14" s="196"/>
      <c r="S14" s="196"/>
      <c r="T14" s="196"/>
      <c r="U14" s="196"/>
      <c r="V14" s="196"/>
      <c r="W14" s="196"/>
      <c r="X14" s="196"/>
      <c r="Y14" s="197"/>
      <c r="Z14" s="23"/>
      <c r="AA14" s="23"/>
      <c r="AB14" s="23"/>
      <c r="AC14" s="23"/>
      <c r="AD14" s="23"/>
      <c r="AE14" s="23"/>
    </row>
    <row r="15" spans="1:39" x14ac:dyDescent="0.2">
      <c r="A15" s="25">
        <v>7</v>
      </c>
      <c r="B15" s="91">
        <f>namen!C11</f>
        <v>0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60">
        <f t="shared" si="0"/>
        <v>0</v>
      </c>
      <c r="N15" s="60"/>
      <c r="O15" s="175" t="str">
        <f t="shared" si="1"/>
        <v/>
      </c>
      <c r="P15" s="2">
        <v>7</v>
      </c>
      <c r="Q15" s="196"/>
      <c r="R15" s="196"/>
      <c r="S15" s="196"/>
      <c r="T15" s="196"/>
      <c r="U15" s="196"/>
      <c r="V15" s="196"/>
      <c r="W15" s="196"/>
      <c r="X15" s="196"/>
      <c r="Y15" s="197"/>
      <c r="Z15" s="23"/>
      <c r="AA15" s="23"/>
      <c r="AB15" s="23"/>
      <c r="AC15" s="23"/>
      <c r="AD15" s="23"/>
      <c r="AE15" s="23"/>
    </row>
    <row r="16" spans="1:39" x14ac:dyDescent="0.2">
      <c r="A16" s="25">
        <v>8</v>
      </c>
      <c r="B16" s="91">
        <f>namen!C12</f>
        <v>0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60">
        <f t="shared" si="0"/>
        <v>0</v>
      </c>
      <c r="N16" s="60"/>
      <c r="O16" s="175" t="str">
        <f t="shared" si="1"/>
        <v/>
      </c>
      <c r="P16" s="2">
        <v>8</v>
      </c>
      <c r="Q16" s="194"/>
      <c r="R16" s="194"/>
      <c r="S16" s="194"/>
      <c r="T16" s="194"/>
      <c r="U16" s="194"/>
      <c r="V16" s="194"/>
      <c r="W16" s="194"/>
      <c r="X16" s="194"/>
      <c r="Y16" s="195"/>
      <c r="Z16" s="23"/>
      <c r="AA16" s="23"/>
      <c r="AB16" s="23"/>
      <c r="AC16" s="23"/>
      <c r="AD16" s="23"/>
      <c r="AE16" s="23"/>
    </row>
    <row r="17" spans="1:31" x14ac:dyDescent="0.2">
      <c r="A17" s="25">
        <v>9</v>
      </c>
      <c r="B17" s="91">
        <f>namen!C13</f>
        <v>0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60">
        <f t="shared" si="0"/>
        <v>0</v>
      </c>
      <c r="N17" s="60"/>
      <c r="O17" s="175" t="str">
        <f t="shared" si="1"/>
        <v/>
      </c>
      <c r="P17" s="2">
        <v>9</v>
      </c>
      <c r="Q17" s="196"/>
      <c r="R17" s="196"/>
      <c r="S17" s="196"/>
      <c r="T17" s="196"/>
      <c r="U17" s="196"/>
      <c r="V17" s="196"/>
      <c r="W17" s="196"/>
      <c r="X17" s="196"/>
      <c r="Y17" s="197"/>
      <c r="Z17" s="23"/>
      <c r="AA17" s="23"/>
      <c r="AB17" s="23"/>
      <c r="AC17" s="23"/>
      <c r="AD17" s="23"/>
      <c r="AE17" s="23"/>
    </row>
    <row r="18" spans="1:31" x14ac:dyDescent="0.2">
      <c r="A18" s="25">
        <v>10</v>
      </c>
      <c r="B18" s="91">
        <f>namen!C14</f>
        <v>0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60">
        <f t="shared" si="0"/>
        <v>0</v>
      </c>
      <c r="N18" s="60"/>
      <c r="O18" s="175" t="str">
        <f t="shared" si="1"/>
        <v/>
      </c>
      <c r="P18" s="2">
        <v>10</v>
      </c>
      <c r="Q18" s="196"/>
      <c r="R18" s="196"/>
      <c r="S18" s="196"/>
      <c r="T18" s="196"/>
      <c r="U18" s="196"/>
      <c r="V18" s="196"/>
      <c r="W18" s="196"/>
      <c r="X18" s="196"/>
      <c r="Y18" s="197"/>
      <c r="Z18" s="23"/>
      <c r="AA18" s="23"/>
      <c r="AB18" s="23"/>
      <c r="AC18" s="23"/>
      <c r="AD18" s="23"/>
      <c r="AE18" s="23"/>
    </row>
    <row r="19" spans="1:31" x14ac:dyDescent="0.2">
      <c r="A19" s="25">
        <v>11</v>
      </c>
      <c r="B19" s="91">
        <f>namen!C15</f>
        <v>0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60">
        <f t="shared" si="0"/>
        <v>0</v>
      </c>
      <c r="N19" s="60"/>
      <c r="O19" s="175" t="str">
        <f t="shared" si="1"/>
        <v/>
      </c>
      <c r="P19" s="2">
        <v>11</v>
      </c>
      <c r="Q19" s="196"/>
      <c r="R19" s="196"/>
      <c r="S19" s="196"/>
      <c r="T19" s="196"/>
      <c r="U19" s="196"/>
      <c r="V19" s="196"/>
      <c r="W19" s="196"/>
      <c r="X19" s="196"/>
      <c r="Y19" s="197"/>
      <c r="Z19" s="23"/>
      <c r="AA19" s="23"/>
      <c r="AB19" s="23"/>
      <c r="AC19" s="23"/>
      <c r="AD19" s="23"/>
      <c r="AE19" s="23"/>
    </row>
    <row r="20" spans="1:31" x14ac:dyDescent="0.2">
      <c r="A20" s="25">
        <v>12</v>
      </c>
      <c r="B20" s="91">
        <f>namen!C16</f>
        <v>0</v>
      </c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60">
        <f t="shared" si="0"/>
        <v>0</v>
      </c>
      <c r="N20" s="60"/>
      <c r="O20" s="175" t="str">
        <f t="shared" si="1"/>
        <v/>
      </c>
      <c r="P20" s="2">
        <v>12</v>
      </c>
      <c r="Q20" s="196"/>
      <c r="R20" s="196"/>
      <c r="S20" s="196"/>
      <c r="T20" s="196"/>
      <c r="U20" s="196"/>
      <c r="V20" s="196"/>
      <c r="W20" s="196"/>
      <c r="X20" s="196"/>
      <c r="Y20" s="197"/>
      <c r="Z20" s="23"/>
      <c r="AA20" s="23"/>
      <c r="AB20" s="23"/>
      <c r="AC20" s="23"/>
      <c r="AD20" s="23"/>
      <c r="AE20" s="23"/>
    </row>
    <row r="21" spans="1:31" x14ac:dyDescent="0.2">
      <c r="A21" s="25">
        <v>13</v>
      </c>
      <c r="B21" s="91">
        <f>namen!C17</f>
        <v>0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60">
        <f t="shared" si="0"/>
        <v>0</v>
      </c>
      <c r="N21" s="60"/>
      <c r="O21" s="175" t="str">
        <f t="shared" si="1"/>
        <v/>
      </c>
      <c r="P21" s="2">
        <v>13</v>
      </c>
      <c r="Q21" s="196"/>
      <c r="R21" s="196"/>
      <c r="S21" s="196"/>
      <c r="T21" s="196"/>
      <c r="U21" s="196"/>
      <c r="V21" s="196"/>
      <c r="W21" s="196"/>
      <c r="X21" s="196"/>
      <c r="Y21" s="197"/>
      <c r="Z21" s="23"/>
      <c r="AA21" s="23"/>
      <c r="AB21" s="23"/>
      <c r="AC21" s="23"/>
      <c r="AD21" s="23"/>
      <c r="AE21" s="23"/>
    </row>
    <row r="22" spans="1:31" x14ac:dyDescent="0.2">
      <c r="A22" s="25">
        <v>14</v>
      </c>
      <c r="B22" s="91">
        <f>namen!C18</f>
        <v>0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60">
        <f t="shared" si="0"/>
        <v>0</v>
      </c>
      <c r="N22" s="60"/>
      <c r="O22" s="175" t="str">
        <f t="shared" si="1"/>
        <v/>
      </c>
      <c r="P22" s="2">
        <v>14</v>
      </c>
      <c r="Q22" s="196"/>
      <c r="R22" s="196"/>
      <c r="S22" s="196"/>
      <c r="T22" s="196"/>
      <c r="U22" s="196"/>
      <c r="V22" s="196"/>
      <c r="W22" s="196"/>
      <c r="X22" s="196"/>
      <c r="Y22" s="197"/>
      <c r="Z22" s="23"/>
      <c r="AA22" s="23"/>
      <c r="AB22" s="23"/>
      <c r="AC22" s="23"/>
      <c r="AD22" s="23"/>
      <c r="AE22" s="23"/>
    </row>
    <row r="23" spans="1:31" x14ac:dyDescent="0.2">
      <c r="A23" s="25">
        <v>15</v>
      </c>
      <c r="B23" s="91">
        <f>namen!C19</f>
        <v>0</v>
      </c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60">
        <f t="shared" si="0"/>
        <v>0</v>
      </c>
      <c r="N23" s="60"/>
      <c r="O23" s="175" t="str">
        <f t="shared" si="1"/>
        <v/>
      </c>
      <c r="P23" s="2">
        <v>15</v>
      </c>
      <c r="Q23" s="194"/>
      <c r="R23" s="194"/>
      <c r="S23" s="194"/>
      <c r="T23" s="194"/>
      <c r="U23" s="194"/>
      <c r="V23" s="194"/>
      <c r="W23" s="194"/>
      <c r="X23" s="194"/>
      <c r="Y23" s="195"/>
      <c r="Z23" s="23"/>
      <c r="AA23" s="23"/>
      <c r="AB23" s="23"/>
      <c r="AC23" s="23"/>
      <c r="AD23" s="23"/>
      <c r="AE23" s="23"/>
    </row>
    <row r="24" spans="1:31" x14ac:dyDescent="0.2">
      <c r="A24" s="25">
        <v>16</v>
      </c>
      <c r="B24" s="91">
        <f>namen!C20</f>
        <v>0</v>
      </c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60">
        <f t="shared" si="0"/>
        <v>0</v>
      </c>
      <c r="N24" s="60"/>
      <c r="O24" s="175" t="str">
        <f t="shared" si="1"/>
        <v/>
      </c>
      <c r="P24" s="2">
        <v>16</v>
      </c>
      <c r="Q24" s="196"/>
      <c r="R24" s="196"/>
      <c r="S24" s="196"/>
      <c r="T24" s="196"/>
      <c r="U24" s="196"/>
      <c r="V24" s="196"/>
      <c r="W24" s="196"/>
      <c r="X24" s="196"/>
      <c r="Y24" s="197"/>
      <c r="Z24" s="23"/>
      <c r="AA24" s="23"/>
      <c r="AB24" s="23"/>
      <c r="AC24" s="23"/>
      <c r="AD24" s="23"/>
      <c r="AE24" s="23"/>
    </row>
    <row r="25" spans="1:31" x14ac:dyDescent="0.2">
      <c r="A25" s="25">
        <v>17</v>
      </c>
      <c r="B25" s="91">
        <f>namen!C21</f>
        <v>0</v>
      </c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60">
        <f t="shared" si="0"/>
        <v>0</v>
      </c>
      <c r="N25" s="60"/>
      <c r="O25" s="175" t="str">
        <f t="shared" si="1"/>
        <v/>
      </c>
      <c r="P25" s="2">
        <v>17</v>
      </c>
      <c r="Q25" s="196"/>
      <c r="R25" s="196"/>
      <c r="S25" s="196"/>
      <c r="T25" s="196"/>
      <c r="U25" s="196"/>
      <c r="V25" s="196"/>
      <c r="W25" s="196"/>
      <c r="X25" s="196"/>
      <c r="Y25" s="197"/>
      <c r="Z25" s="23"/>
      <c r="AA25" s="23"/>
      <c r="AB25" s="23"/>
      <c r="AC25" s="23"/>
      <c r="AD25" s="23"/>
      <c r="AE25" s="23"/>
    </row>
    <row r="26" spans="1:31" x14ac:dyDescent="0.2">
      <c r="A26" s="25">
        <v>18</v>
      </c>
      <c r="B26" s="91">
        <f>namen!C22</f>
        <v>0</v>
      </c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60">
        <f t="shared" si="0"/>
        <v>0</v>
      </c>
      <c r="N26" s="60"/>
      <c r="O26" s="175" t="str">
        <f t="shared" si="1"/>
        <v/>
      </c>
      <c r="P26" s="2">
        <v>18</v>
      </c>
      <c r="Q26" s="196"/>
      <c r="R26" s="196"/>
      <c r="S26" s="196"/>
      <c r="T26" s="196"/>
      <c r="U26" s="196"/>
      <c r="V26" s="196"/>
      <c r="W26" s="196"/>
      <c r="X26" s="196"/>
      <c r="Y26" s="197"/>
      <c r="Z26" s="23"/>
      <c r="AA26" s="23"/>
      <c r="AB26" s="23"/>
      <c r="AC26" s="23"/>
      <c r="AD26" s="23"/>
      <c r="AE26" s="23"/>
    </row>
    <row r="27" spans="1:31" x14ac:dyDescent="0.2">
      <c r="A27" s="25">
        <v>19</v>
      </c>
      <c r="B27" s="91">
        <f>namen!C23</f>
        <v>0</v>
      </c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60">
        <f t="shared" si="0"/>
        <v>0</v>
      </c>
      <c r="N27" s="60"/>
      <c r="O27" s="175" t="str">
        <f t="shared" si="1"/>
        <v/>
      </c>
      <c r="P27" s="2">
        <v>19</v>
      </c>
      <c r="Q27" s="196"/>
      <c r="R27" s="196"/>
      <c r="S27" s="196"/>
      <c r="T27" s="196"/>
      <c r="U27" s="196"/>
      <c r="V27" s="196"/>
      <c r="W27" s="196"/>
      <c r="X27" s="196"/>
      <c r="Y27" s="197"/>
      <c r="Z27" s="23"/>
      <c r="AA27" s="23"/>
      <c r="AB27" s="23"/>
      <c r="AC27" s="23"/>
      <c r="AD27" s="23"/>
      <c r="AE27" s="23"/>
    </row>
    <row r="28" spans="1:31" x14ac:dyDescent="0.2">
      <c r="A28" s="25">
        <v>20</v>
      </c>
      <c r="B28" s="91">
        <f>namen!C24</f>
        <v>0</v>
      </c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60">
        <f t="shared" si="0"/>
        <v>0</v>
      </c>
      <c r="N28" s="60"/>
      <c r="O28" s="175" t="str">
        <f t="shared" si="1"/>
        <v/>
      </c>
      <c r="P28" s="2">
        <v>20</v>
      </c>
      <c r="Q28" s="196"/>
      <c r="R28" s="196"/>
      <c r="S28" s="196"/>
      <c r="T28" s="196"/>
      <c r="U28" s="196"/>
      <c r="V28" s="196"/>
      <c r="W28" s="196"/>
      <c r="X28" s="196"/>
      <c r="Y28" s="197"/>
      <c r="Z28" s="23"/>
      <c r="AA28" s="23"/>
      <c r="AB28" s="23"/>
      <c r="AC28" s="23"/>
      <c r="AD28" s="23"/>
      <c r="AE28" s="23"/>
    </row>
    <row r="29" spans="1:31" x14ac:dyDescent="0.2">
      <c r="A29" s="25">
        <v>21</v>
      </c>
      <c r="B29" s="91">
        <f>namen!C25</f>
        <v>0</v>
      </c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60">
        <f t="shared" si="0"/>
        <v>0</v>
      </c>
      <c r="N29" s="60"/>
      <c r="O29" s="175" t="str">
        <f t="shared" si="1"/>
        <v/>
      </c>
      <c r="P29" s="2">
        <v>21</v>
      </c>
      <c r="Q29" s="196"/>
      <c r="R29" s="196"/>
      <c r="S29" s="196"/>
      <c r="T29" s="196"/>
      <c r="U29" s="196"/>
      <c r="V29" s="196"/>
      <c r="W29" s="196"/>
      <c r="X29" s="196"/>
      <c r="Y29" s="197"/>
      <c r="Z29" s="23"/>
      <c r="AA29" s="23"/>
      <c r="AB29" s="23"/>
      <c r="AC29" s="23"/>
      <c r="AD29" s="23"/>
      <c r="AE29" s="23"/>
    </row>
    <row r="30" spans="1:31" x14ac:dyDescent="0.2">
      <c r="A30" s="25">
        <v>22</v>
      </c>
      <c r="B30" s="91">
        <f>namen!C26</f>
        <v>0</v>
      </c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60">
        <f t="shared" si="0"/>
        <v>0</v>
      </c>
      <c r="N30" s="60"/>
      <c r="O30" s="175" t="str">
        <f t="shared" si="1"/>
        <v/>
      </c>
      <c r="P30" s="2">
        <v>22</v>
      </c>
      <c r="Q30" s="194"/>
      <c r="R30" s="194"/>
      <c r="S30" s="194"/>
      <c r="T30" s="194"/>
      <c r="U30" s="194"/>
      <c r="V30" s="194"/>
      <c r="W30" s="194"/>
      <c r="X30" s="194"/>
      <c r="Y30" s="195"/>
      <c r="Z30" s="23"/>
      <c r="AA30" s="23"/>
      <c r="AB30" s="23"/>
      <c r="AC30" s="23"/>
      <c r="AD30" s="23"/>
      <c r="AE30" s="23"/>
    </row>
    <row r="31" spans="1:31" x14ac:dyDescent="0.2">
      <c r="A31" s="25">
        <v>23</v>
      </c>
      <c r="B31" s="91">
        <f>namen!C27</f>
        <v>0</v>
      </c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60">
        <f t="shared" si="0"/>
        <v>0</v>
      </c>
      <c r="N31" s="60"/>
      <c r="O31" s="175" t="str">
        <f t="shared" si="1"/>
        <v/>
      </c>
      <c r="P31" s="2">
        <v>23</v>
      </c>
      <c r="Q31" s="196"/>
      <c r="R31" s="196"/>
      <c r="S31" s="196"/>
      <c r="T31" s="196"/>
      <c r="U31" s="196"/>
      <c r="V31" s="196"/>
      <c r="W31" s="196"/>
      <c r="X31" s="196"/>
      <c r="Y31" s="197"/>
      <c r="Z31" s="23"/>
      <c r="AA31" s="23"/>
      <c r="AB31" s="23"/>
      <c r="AC31" s="23"/>
      <c r="AD31" s="23"/>
      <c r="AE31" s="23"/>
    </row>
    <row r="32" spans="1:31" x14ac:dyDescent="0.2">
      <c r="A32" s="25">
        <v>24</v>
      </c>
      <c r="B32" s="91">
        <f>namen!C28</f>
        <v>0</v>
      </c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60">
        <f t="shared" si="0"/>
        <v>0</v>
      </c>
      <c r="N32" s="60"/>
      <c r="O32" s="175" t="str">
        <f t="shared" si="1"/>
        <v/>
      </c>
      <c r="P32" s="2">
        <v>24</v>
      </c>
      <c r="Q32" s="196"/>
      <c r="R32" s="196"/>
      <c r="S32" s="196"/>
      <c r="T32" s="196"/>
      <c r="U32" s="196"/>
      <c r="V32" s="196"/>
      <c r="W32" s="196"/>
      <c r="X32" s="196"/>
      <c r="Y32" s="197"/>
      <c r="Z32" s="23"/>
      <c r="AA32" s="23"/>
      <c r="AB32" s="23"/>
      <c r="AC32" s="23"/>
      <c r="AD32" s="23"/>
      <c r="AE32" s="23"/>
    </row>
    <row r="33" spans="1:31" x14ac:dyDescent="0.2">
      <c r="A33" s="25">
        <v>25</v>
      </c>
      <c r="B33" s="91">
        <f>namen!C29</f>
        <v>0</v>
      </c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60">
        <f t="shared" si="0"/>
        <v>0</v>
      </c>
      <c r="N33" s="60"/>
      <c r="O33" s="175" t="str">
        <f t="shared" si="1"/>
        <v/>
      </c>
      <c r="P33" s="2">
        <v>25</v>
      </c>
      <c r="Q33" s="196"/>
      <c r="R33" s="196"/>
      <c r="S33" s="196"/>
      <c r="T33" s="196"/>
      <c r="U33" s="196"/>
      <c r="V33" s="196"/>
      <c r="W33" s="196"/>
      <c r="X33" s="196"/>
      <c r="Y33" s="197"/>
      <c r="Z33" s="23"/>
      <c r="AA33" s="23"/>
      <c r="AB33" s="23"/>
      <c r="AC33" s="23"/>
      <c r="AD33" s="23"/>
      <c r="AE33" s="23"/>
    </row>
    <row r="34" spans="1:31" x14ac:dyDescent="0.2">
      <c r="A34" s="25">
        <v>26</v>
      </c>
      <c r="B34" s="91">
        <f>namen!C30</f>
        <v>0</v>
      </c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60">
        <f t="shared" si="0"/>
        <v>0</v>
      </c>
      <c r="N34" s="60"/>
      <c r="O34" s="175" t="str">
        <f t="shared" si="1"/>
        <v/>
      </c>
      <c r="P34" s="2">
        <v>26</v>
      </c>
      <c r="Q34" s="196"/>
      <c r="R34" s="196"/>
      <c r="S34" s="196"/>
      <c r="T34" s="196"/>
      <c r="U34" s="196"/>
      <c r="V34" s="196"/>
      <c r="W34" s="196"/>
      <c r="X34" s="196"/>
      <c r="Y34" s="197"/>
      <c r="Z34" s="23"/>
      <c r="AA34" s="23"/>
      <c r="AB34" s="23"/>
      <c r="AC34" s="23"/>
      <c r="AD34" s="23"/>
      <c r="AE34" s="23"/>
    </row>
    <row r="35" spans="1:31" x14ac:dyDescent="0.2">
      <c r="A35" s="25">
        <v>27</v>
      </c>
      <c r="B35" s="91">
        <f>namen!C31</f>
        <v>0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60">
        <f t="shared" si="0"/>
        <v>0</v>
      </c>
      <c r="N35" s="60"/>
      <c r="O35" s="175" t="str">
        <f t="shared" si="1"/>
        <v/>
      </c>
      <c r="P35" s="2">
        <v>27</v>
      </c>
      <c r="Q35" s="196"/>
      <c r="R35" s="196"/>
      <c r="S35" s="196"/>
      <c r="T35" s="196"/>
      <c r="U35" s="196"/>
      <c r="V35" s="196"/>
      <c r="W35" s="196"/>
      <c r="X35" s="196"/>
      <c r="Y35" s="197"/>
      <c r="Z35" s="23"/>
      <c r="AA35" s="23"/>
      <c r="AB35" s="23"/>
      <c r="AC35" s="23"/>
      <c r="AD35" s="23"/>
      <c r="AE35" s="23"/>
    </row>
    <row r="36" spans="1:31" x14ac:dyDescent="0.2">
      <c r="A36" s="25">
        <v>28</v>
      </c>
      <c r="B36" s="91">
        <f>namen!C32</f>
        <v>0</v>
      </c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60">
        <f t="shared" si="0"/>
        <v>0</v>
      </c>
      <c r="N36" s="60"/>
      <c r="O36" s="175" t="str">
        <f t="shared" si="1"/>
        <v/>
      </c>
      <c r="P36" s="2">
        <v>28</v>
      </c>
      <c r="Q36" s="196"/>
      <c r="R36" s="196"/>
      <c r="S36" s="196"/>
      <c r="T36" s="196"/>
      <c r="U36" s="196"/>
      <c r="V36" s="196"/>
      <c r="W36" s="196"/>
      <c r="X36" s="196"/>
      <c r="Y36" s="197"/>
      <c r="Z36" s="23"/>
      <c r="AA36" s="23"/>
      <c r="AB36" s="23"/>
      <c r="AC36" s="23"/>
      <c r="AD36" s="23"/>
      <c r="AE36" s="23"/>
    </row>
    <row r="37" spans="1:31" x14ac:dyDescent="0.2">
      <c r="A37" s="25">
        <v>29</v>
      </c>
      <c r="B37" s="91">
        <f>namen!C33</f>
        <v>0</v>
      </c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60">
        <f t="shared" si="0"/>
        <v>0</v>
      </c>
      <c r="N37" s="60"/>
      <c r="O37" s="175" t="str">
        <f t="shared" si="1"/>
        <v/>
      </c>
      <c r="P37" s="2">
        <v>29</v>
      </c>
      <c r="Q37" s="194"/>
      <c r="R37" s="194"/>
      <c r="S37" s="194"/>
      <c r="T37" s="194"/>
      <c r="U37" s="194"/>
      <c r="V37" s="194"/>
      <c r="W37" s="194"/>
      <c r="X37" s="194"/>
      <c r="Y37" s="195"/>
      <c r="Z37" s="23"/>
      <c r="AA37" s="23"/>
      <c r="AB37" s="23"/>
      <c r="AC37" s="23"/>
      <c r="AD37" s="23"/>
      <c r="AE37" s="23"/>
    </row>
    <row r="38" spans="1:31" x14ac:dyDescent="0.2">
      <c r="A38" s="25">
        <v>30</v>
      </c>
      <c r="B38" s="91">
        <f>namen!C34</f>
        <v>0</v>
      </c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60">
        <f t="shared" si="0"/>
        <v>0</v>
      </c>
      <c r="N38" s="60"/>
      <c r="O38" s="175" t="str">
        <f t="shared" si="1"/>
        <v/>
      </c>
      <c r="P38" s="2">
        <v>30</v>
      </c>
      <c r="Q38" s="196"/>
      <c r="R38" s="196"/>
      <c r="S38" s="196"/>
      <c r="T38" s="196"/>
      <c r="U38" s="196"/>
      <c r="V38" s="196"/>
      <c r="W38" s="196"/>
      <c r="X38" s="196"/>
      <c r="Y38" s="197"/>
      <c r="Z38" s="23"/>
      <c r="AA38" s="23"/>
      <c r="AB38" s="23"/>
      <c r="AC38" s="23"/>
      <c r="AD38" s="23"/>
      <c r="AE38" s="23"/>
    </row>
    <row r="39" spans="1:31" x14ac:dyDescent="0.2">
      <c r="A39" s="25">
        <v>31</v>
      </c>
      <c r="B39" s="91">
        <f>namen!C35</f>
        <v>0</v>
      </c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60">
        <f t="shared" si="0"/>
        <v>0</v>
      </c>
      <c r="N39" s="60"/>
      <c r="O39" s="175" t="str">
        <f t="shared" si="1"/>
        <v/>
      </c>
      <c r="P39" s="2">
        <v>31</v>
      </c>
      <c r="Q39" s="196"/>
      <c r="R39" s="196"/>
      <c r="S39" s="196"/>
      <c r="T39" s="196"/>
      <c r="U39" s="196"/>
      <c r="V39" s="196"/>
      <c r="W39" s="196"/>
      <c r="X39" s="196"/>
      <c r="Y39" s="197"/>
      <c r="Z39" s="23"/>
      <c r="AA39" s="23"/>
      <c r="AB39" s="23"/>
      <c r="AC39" s="23"/>
      <c r="AD39" s="23"/>
      <c r="AE39" s="23"/>
    </row>
    <row r="40" spans="1:31" x14ac:dyDescent="0.2">
      <c r="A40" s="25">
        <v>32</v>
      </c>
      <c r="B40" s="91">
        <f>namen!C36</f>
        <v>0</v>
      </c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60">
        <f t="shared" si="0"/>
        <v>0</v>
      </c>
      <c r="N40" s="60"/>
      <c r="O40" s="175" t="str">
        <f t="shared" si="1"/>
        <v/>
      </c>
      <c r="P40" s="2">
        <v>32</v>
      </c>
      <c r="Q40" s="196"/>
      <c r="R40" s="196"/>
      <c r="S40" s="196"/>
      <c r="T40" s="196"/>
      <c r="U40" s="196"/>
      <c r="V40" s="196"/>
      <c r="W40" s="196"/>
      <c r="X40" s="196"/>
      <c r="Y40" s="197"/>
      <c r="Z40" s="23"/>
      <c r="AA40" s="23"/>
      <c r="AB40" s="23"/>
      <c r="AC40" s="23"/>
      <c r="AD40" s="23"/>
      <c r="AE40" s="23"/>
    </row>
    <row r="41" spans="1:31" x14ac:dyDescent="0.2">
      <c r="A41" s="25">
        <v>33</v>
      </c>
      <c r="B41" s="91">
        <f>namen!C37</f>
        <v>0</v>
      </c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60">
        <f t="shared" si="0"/>
        <v>0</v>
      </c>
      <c r="N41" s="60"/>
      <c r="O41" s="175" t="str">
        <f t="shared" si="1"/>
        <v/>
      </c>
      <c r="P41" s="2">
        <v>33</v>
      </c>
      <c r="Q41" s="196"/>
      <c r="R41" s="196"/>
      <c r="S41" s="196"/>
      <c r="T41" s="196"/>
      <c r="U41" s="196"/>
      <c r="V41" s="196"/>
      <c r="W41" s="196"/>
      <c r="X41" s="196"/>
      <c r="Y41" s="197"/>
      <c r="Z41" s="23"/>
      <c r="AA41" s="23"/>
      <c r="AB41" s="23"/>
      <c r="AC41" s="23"/>
      <c r="AD41" s="23"/>
      <c r="AE41" s="23"/>
    </row>
    <row r="42" spans="1:31" x14ac:dyDescent="0.2">
      <c r="A42" s="25">
        <v>34</v>
      </c>
      <c r="B42" s="91">
        <f>namen!C38</f>
        <v>0</v>
      </c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60">
        <f t="shared" si="0"/>
        <v>0</v>
      </c>
      <c r="N42" s="60"/>
      <c r="O42" s="175" t="str">
        <f t="shared" si="1"/>
        <v/>
      </c>
      <c r="P42" s="2">
        <v>34</v>
      </c>
      <c r="Q42" s="196"/>
      <c r="R42" s="196"/>
      <c r="S42" s="196"/>
      <c r="T42" s="196"/>
      <c r="U42" s="196"/>
      <c r="V42" s="196"/>
      <c r="W42" s="196"/>
      <c r="X42" s="196"/>
      <c r="Y42" s="197"/>
      <c r="Z42" s="23"/>
      <c r="AA42" s="23"/>
      <c r="AB42" s="23"/>
      <c r="AC42" s="23"/>
      <c r="AD42" s="23"/>
      <c r="AE42" s="23"/>
    </row>
    <row r="43" spans="1:31" ht="13.5" thickBot="1" x14ac:dyDescent="0.25">
      <c r="A43" s="26">
        <v>35</v>
      </c>
      <c r="B43" s="93">
        <f>namen!C39</f>
        <v>0</v>
      </c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03">
        <f t="shared" si="0"/>
        <v>0</v>
      </c>
      <c r="N43" s="103"/>
      <c r="O43" s="176" t="str">
        <f t="shared" si="1"/>
        <v/>
      </c>
      <c r="P43" s="170">
        <v>35</v>
      </c>
      <c r="Q43" s="200"/>
      <c r="R43" s="200"/>
      <c r="S43" s="200"/>
      <c r="T43" s="200"/>
      <c r="U43" s="200"/>
      <c r="V43" s="200"/>
      <c r="W43" s="200"/>
      <c r="X43" s="200"/>
      <c r="Y43" s="201"/>
      <c r="Z43" s="23"/>
      <c r="AA43" s="23"/>
      <c r="AB43" s="23"/>
      <c r="AC43" s="23"/>
      <c r="AD43" s="23"/>
      <c r="AE43" s="23"/>
    </row>
    <row r="44" spans="1:31" x14ac:dyDescent="0.2">
      <c r="A44" s="2"/>
      <c r="B44" s="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31" x14ac:dyDescent="0.2">
      <c r="A45" s="4"/>
      <c r="B45" s="4" t="s">
        <v>4</v>
      </c>
      <c r="C45" s="5">
        <f t="shared" ref="C45:J45" si="2">COUNTIF(C9:C43,"&lt;3")</f>
        <v>0</v>
      </c>
      <c r="D45" s="5">
        <f t="shared" si="2"/>
        <v>0</v>
      </c>
      <c r="E45" s="5">
        <f t="shared" si="2"/>
        <v>0</v>
      </c>
      <c r="F45" s="5">
        <f t="shared" si="2"/>
        <v>0</v>
      </c>
      <c r="G45" s="5">
        <f t="shared" si="2"/>
        <v>0</v>
      </c>
      <c r="H45" s="5">
        <f t="shared" si="2"/>
        <v>0</v>
      </c>
      <c r="I45" s="5">
        <f>COUNTIF(I9:I43,"&lt;5")</f>
        <v>0</v>
      </c>
      <c r="J45" s="5">
        <f t="shared" si="2"/>
        <v>0</v>
      </c>
      <c r="K45" s="5"/>
      <c r="L45" s="5"/>
      <c r="M45" s="5"/>
      <c r="N45" s="5"/>
      <c r="O45" s="5">
        <f>COUNTIF(O9:O43,"onvoldoende")</f>
        <v>0</v>
      </c>
    </row>
    <row r="46" spans="1:31" x14ac:dyDescent="0.2">
      <c r="A46" s="4"/>
      <c r="B46" s="4" t="s">
        <v>3</v>
      </c>
      <c r="C46" s="5">
        <f t="shared" ref="C46:J46" si="3">COUNT(C9:C43)</f>
        <v>0</v>
      </c>
      <c r="D46" s="5">
        <f t="shared" si="3"/>
        <v>0</v>
      </c>
      <c r="E46" s="5">
        <f t="shared" si="3"/>
        <v>0</v>
      </c>
      <c r="F46" s="5">
        <f t="shared" si="3"/>
        <v>0</v>
      </c>
      <c r="G46" s="5">
        <f t="shared" si="3"/>
        <v>0</v>
      </c>
      <c r="H46" s="5">
        <f t="shared" si="3"/>
        <v>0</v>
      </c>
      <c r="I46" s="5">
        <f t="shared" si="3"/>
        <v>0</v>
      </c>
      <c r="J46" s="5">
        <f t="shared" si="3"/>
        <v>0</v>
      </c>
      <c r="K46" s="5"/>
      <c r="L46" s="5"/>
      <c r="M46" s="5"/>
      <c r="N46" s="5"/>
      <c r="O46" s="5">
        <f>namen!$C$40</f>
        <v>0</v>
      </c>
    </row>
    <row r="47" spans="1:31" x14ac:dyDescent="0.2">
      <c r="A47" s="6"/>
      <c r="B47" s="7" t="s">
        <v>5</v>
      </c>
      <c r="C47" s="9" t="e">
        <f t="shared" ref="C47:I47" si="4">(C45/C46)</f>
        <v>#DIV/0!</v>
      </c>
      <c r="D47" s="9" t="e">
        <f t="shared" si="4"/>
        <v>#DIV/0!</v>
      </c>
      <c r="E47" s="9" t="e">
        <f t="shared" si="4"/>
        <v>#DIV/0!</v>
      </c>
      <c r="F47" s="9" t="e">
        <f t="shared" si="4"/>
        <v>#DIV/0!</v>
      </c>
      <c r="G47" s="9" t="e">
        <f t="shared" si="4"/>
        <v>#DIV/0!</v>
      </c>
      <c r="H47" s="9" t="e">
        <f t="shared" si="4"/>
        <v>#DIV/0!</v>
      </c>
      <c r="I47" s="9" t="e">
        <f t="shared" si="4"/>
        <v>#DIV/0!</v>
      </c>
      <c r="J47" s="9" t="e">
        <f>(J45/J46)</f>
        <v>#DIV/0!</v>
      </c>
      <c r="K47" s="9"/>
      <c r="L47" s="9"/>
      <c r="M47" s="9"/>
      <c r="N47" s="9"/>
      <c r="O47" s="9" t="e">
        <f>(O45/O46)</f>
        <v>#DIV/0!</v>
      </c>
      <c r="P47" s="13"/>
      <c r="Q47" s="8"/>
      <c r="R47" s="8"/>
      <c r="S47" s="8"/>
      <c r="T47" s="8"/>
      <c r="U47" s="8"/>
      <c r="V47" s="8"/>
      <c r="W47" s="211" t="s">
        <v>92</v>
      </c>
      <c r="X47" s="211"/>
      <c r="Y47" s="212"/>
    </row>
    <row r="48" spans="1:31" x14ac:dyDescent="0.2">
      <c r="A48" s="2"/>
      <c r="B48" s="2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 x14ac:dyDescent="0.2">
      <c r="A49" s="2"/>
      <c r="B49" s="2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 x14ac:dyDescent="0.2">
      <c r="A50" s="2"/>
      <c r="B50" s="2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1:16" x14ac:dyDescent="0.2">
      <c r="A51" s="2"/>
      <c r="B51" s="2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 x14ac:dyDescent="0.2">
      <c r="A52" s="2"/>
      <c r="B52" s="2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 x14ac:dyDescent="0.2">
      <c r="A53" s="2"/>
      <c r="B53" s="2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1:16" x14ac:dyDescent="0.2">
      <c r="A54" s="2"/>
      <c r="B54" s="2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1:16" x14ac:dyDescent="0.2">
      <c r="A55" s="2"/>
      <c r="B55" s="2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1:16" x14ac:dyDescent="0.2">
      <c r="A56" s="2"/>
      <c r="B56" s="2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1:16" x14ac:dyDescent="0.2">
      <c r="A57" s="2"/>
      <c r="B57" s="2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</sheetData>
  <sheetProtection algorithmName="SHA-512" hashValue="tb9hOsrWqz8j71eGW0ukVyeKeth97U+6EWo4q2k8Ppd7Uv+f++v1bsYDvhbbg5ineJh2cQvCoqGYIuR3ZV3dgA==" saltValue="+z9kmfRVJZyAcUI+fZwqSw==" spinCount="100000" sheet="1" objects="1" scenarios="1"/>
  <mergeCells count="40">
    <mergeCell ref="Q40:Y40"/>
    <mergeCell ref="Q41:Y41"/>
    <mergeCell ref="Q42:Y42"/>
    <mergeCell ref="Q43:Y43"/>
    <mergeCell ref="W47:Y47"/>
    <mergeCell ref="Q35:Y35"/>
    <mergeCell ref="Q36:Y36"/>
    <mergeCell ref="Q37:Y37"/>
    <mergeCell ref="Q38:Y38"/>
    <mergeCell ref="Q39:Y39"/>
    <mergeCell ref="Q30:Y30"/>
    <mergeCell ref="Q31:Y31"/>
    <mergeCell ref="Q32:Y32"/>
    <mergeCell ref="Q33:Y33"/>
    <mergeCell ref="Q34:Y34"/>
    <mergeCell ref="Q25:Y25"/>
    <mergeCell ref="Q26:Y26"/>
    <mergeCell ref="Q27:Y27"/>
    <mergeCell ref="Q28:Y28"/>
    <mergeCell ref="Q29:Y29"/>
    <mergeCell ref="Q20:Y20"/>
    <mergeCell ref="Q21:Y21"/>
    <mergeCell ref="Q22:Y22"/>
    <mergeCell ref="Q23:Y23"/>
    <mergeCell ref="Q24:Y24"/>
    <mergeCell ref="Q15:Y15"/>
    <mergeCell ref="Q16:Y16"/>
    <mergeCell ref="Q17:Y17"/>
    <mergeCell ref="Q18:Y18"/>
    <mergeCell ref="Q19:Y19"/>
    <mergeCell ref="Q14:Y14"/>
    <mergeCell ref="Q9:Y9"/>
    <mergeCell ref="Q10:Y10"/>
    <mergeCell ref="Q11:Y11"/>
    <mergeCell ref="Q12:Y12"/>
    <mergeCell ref="B2:Y2"/>
    <mergeCell ref="P7:R7"/>
    <mergeCell ref="C7:G7"/>
    <mergeCell ref="H7:J7"/>
    <mergeCell ref="Q13:Y13"/>
  </mergeCells>
  <phoneticPr fontId="0" type="noConversion"/>
  <conditionalFormatting sqref="O48:P56 O44:P44">
    <cfRule type="cellIs" dxfId="47" priority="1" stopIfTrue="1" operator="equal">
      <formula>"aktie"</formula>
    </cfRule>
    <cfRule type="cellIs" dxfId="46" priority="2" stopIfTrue="1" operator="equal">
      <formula>"let op!!"</formula>
    </cfRule>
  </conditionalFormatting>
  <conditionalFormatting sqref="C48:E56 H48:L56 C44:E44 H44:L44">
    <cfRule type="cellIs" dxfId="45" priority="3" stopIfTrue="1" operator="equal">
      <formula>3</formula>
    </cfRule>
    <cfRule type="cellIs" dxfId="44" priority="4" stopIfTrue="1" operator="between">
      <formula>1</formula>
      <formula>2</formula>
    </cfRule>
  </conditionalFormatting>
  <conditionalFormatting sqref="F48:G56 F44:G44">
    <cfRule type="cellIs" dxfId="43" priority="5" stopIfTrue="1" operator="equal">
      <formula>7</formula>
    </cfRule>
    <cfRule type="cellIs" dxfId="42" priority="6" stopIfTrue="1" operator="between">
      <formula>1</formula>
      <formula>6</formula>
    </cfRule>
  </conditionalFormatting>
  <conditionalFormatting sqref="L9:L43">
    <cfRule type="cellIs" dxfId="41" priority="7" stopIfTrue="1" operator="equal">
      <formula>3</formula>
    </cfRule>
    <cfRule type="cellIs" dxfId="40" priority="8" stopIfTrue="1" operator="between">
      <formula>1</formula>
      <formula>2</formula>
    </cfRule>
  </conditionalFormatting>
  <conditionalFormatting sqref="H57:L57 C57:E57">
    <cfRule type="cellIs" dxfId="39" priority="9" stopIfTrue="1" operator="equal">
      <formula>3</formula>
    </cfRule>
    <cfRule type="cellIs" dxfId="38" priority="10" stopIfTrue="1" operator="between">
      <formula>1</formula>
      <formula>2</formula>
    </cfRule>
  </conditionalFormatting>
  <conditionalFormatting sqref="F57:G57">
    <cfRule type="cellIs" dxfId="37" priority="11" stopIfTrue="1" operator="equal">
      <formula>7</formula>
    </cfRule>
    <cfRule type="cellIs" dxfId="36" priority="12" stopIfTrue="1" operator="between">
      <formula>1</formula>
      <formula>6</formula>
    </cfRule>
  </conditionalFormatting>
  <conditionalFormatting sqref="C47:O47">
    <cfRule type="cellIs" dxfId="35" priority="13" stopIfTrue="1" operator="between">
      <formula>0.1</formula>
      <formula>0.15</formula>
    </cfRule>
    <cfRule type="cellIs" dxfId="34" priority="14" stopIfTrue="1" operator="greaterThan">
      <formula>0.15</formula>
    </cfRule>
  </conditionalFormatting>
  <conditionalFormatting sqref="B9:B43">
    <cfRule type="expression" dxfId="33" priority="15" stopIfTrue="1">
      <formula>$O9="onvoldoende"</formula>
    </cfRule>
    <cfRule type="expression" dxfId="32" priority="16" stopIfTrue="1">
      <formula>$O9="matig"</formula>
    </cfRule>
    <cfRule type="expression" dxfId="31" priority="17" stopIfTrue="1">
      <formula>$O9="goed"</formula>
    </cfRule>
  </conditionalFormatting>
  <conditionalFormatting sqref="C9:H43 J9:J43">
    <cfRule type="cellIs" dxfId="30" priority="18" stopIfTrue="1" operator="equal">
      <formula>""</formula>
    </cfRule>
    <cfRule type="cellIs" dxfId="29" priority="19" stopIfTrue="1" operator="lessThan">
      <formula>3</formula>
    </cfRule>
    <cfRule type="cellIs" dxfId="28" priority="20" stopIfTrue="1" operator="equal">
      <formula>3</formula>
    </cfRule>
  </conditionalFormatting>
  <conditionalFormatting sqref="I9:I43">
    <cfRule type="cellIs" dxfId="27" priority="21" stopIfTrue="1" operator="equal">
      <formula>""</formula>
    </cfRule>
    <cfRule type="cellIs" dxfId="26" priority="22" stopIfTrue="1" operator="lessThan">
      <formula>5</formula>
    </cfRule>
    <cfRule type="cellIs" dxfId="25" priority="23" stopIfTrue="1" operator="between">
      <formula>5</formula>
      <formula>6</formula>
    </cfRule>
  </conditionalFormatting>
  <conditionalFormatting sqref="O9:O43">
    <cfRule type="cellIs" dxfId="24" priority="24" stopIfTrue="1" operator="equal">
      <formula>"onvoldoende"</formula>
    </cfRule>
    <cfRule type="cellIs" dxfId="23" priority="25" stopIfTrue="1" operator="equal">
      <formula>"matig"</formula>
    </cfRule>
    <cfRule type="cellIs" dxfId="22" priority="26" stopIfTrue="1" operator="equal">
      <formula>"goed"</formula>
    </cfRule>
  </conditionalFormatting>
  <pageMargins left="0.14000000000000001" right="0.2" top="0.53" bottom="0.2" header="0.14000000000000001" footer="0.13"/>
  <pageSetup paperSize="9" scale="76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1"/>
  <sheetViews>
    <sheetView showGridLines="0" showRowColHeaders="0" zoomScale="75" zoomScaleNormal="75" zoomScaleSheetLayoutView="75" workbookViewId="0"/>
  </sheetViews>
  <sheetFormatPr defaultRowHeight="12.75" x14ac:dyDescent="0.2"/>
  <cols>
    <col min="1" max="1" width="2.7109375" customWidth="1"/>
    <col min="2" max="2" width="4" customWidth="1"/>
    <col min="3" max="3" width="18.140625" style="18" customWidth="1"/>
    <col min="4" max="4" width="2.7109375" style="18" customWidth="1"/>
    <col min="5" max="5" width="2.7109375" style="12" customWidth="1"/>
    <col min="6" max="6" width="13.85546875" bestFit="1" customWidth="1"/>
    <col min="7" max="7" width="10.28515625" bestFit="1" customWidth="1"/>
    <col min="9" max="9" width="11.7109375" bestFit="1" customWidth="1"/>
    <col min="12" max="12" width="14.42578125" bestFit="1" customWidth="1"/>
    <col min="13" max="13" width="10.28515625" bestFit="1" customWidth="1"/>
    <col min="15" max="15" width="11.7109375" bestFit="1" customWidth="1"/>
    <col min="18" max="18" width="12" style="12" bestFit="1" customWidth="1"/>
  </cols>
  <sheetData>
    <row r="2" spans="1:18" ht="16.5" thickBot="1" x14ac:dyDescent="0.3">
      <c r="F2" s="62" t="s">
        <v>14</v>
      </c>
      <c r="G2" s="223" t="s">
        <v>22</v>
      </c>
      <c r="H2" s="223"/>
      <c r="I2" s="223"/>
      <c r="J2" s="62"/>
    </row>
    <row r="3" spans="1:18" ht="16.5" thickBot="1" x14ac:dyDescent="0.3">
      <c r="C3"/>
      <c r="F3" s="66">
        <v>1</v>
      </c>
      <c r="G3" s="213">
        <f>VLOOKUP($F$3,namen!$B$5:$C$39,2)</f>
        <v>0</v>
      </c>
      <c r="H3" s="214"/>
      <c r="I3" s="215"/>
      <c r="J3" s="29"/>
    </row>
    <row r="6" spans="1:18" ht="13.5" thickBot="1" x14ac:dyDescent="0.25">
      <c r="A6" s="59"/>
      <c r="B6" s="59"/>
      <c r="C6" s="61"/>
      <c r="D6" s="61"/>
    </row>
    <row r="7" spans="1:18" x14ac:dyDescent="0.2">
      <c r="A7" s="59"/>
      <c r="B7" s="111"/>
      <c r="C7" s="112" t="str">
        <f>namen!C3</f>
        <v>Naam:</v>
      </c>
      <c r="D7" s="61"/>
      <c r="F7" s="224" t="s">
        <v>63</v>
      </c>
      <c r="G7" s="225"/>
      <c r="H7" s="225"/>
      <c r="I7" s="226"/>
      <c r="J7" s="143" t="s">
        <v>37</v>
      </c>
      <c r="L7" s="227" t="s">
        <v>64</v>
      </c>
      <c r="M7" s="228"/>
      <c r="N7" s="228"/>
      <c r="O7" s="229"/>
      <c r="P7" s="143" t="s">
        <v>37</v>
      </c>
      <c r="R7" s="151"/>
    </row>
    <row r="8" spans="1:18" x14ac:dyDescent="0.2">
      <c r="A8" s="59"/>
      <c r="B8" s="113"/>
      <c r="C8" s="114"/>
      <c r="D8" s="61"/>
      <c r="F8" s="25"/>
      <c r="G8" s="60" t="s">
        <v>18</v>
      </c>
      <c r="H8" s="60" t="s">
        <v>16</v>
      </c>
      <c r="I8" s="142" t="s">
        <v>6</v>
      </c>
      <c r="J8" s="144"/>
      <c r="L8" s="25"/>
      <c r="M8" s="60" t="s">
        <v>18</v>
      </c>
      <c r="N8" s="60" t="s">
        <v>16</v>
      </c>
      <c r="O8" s="142" t="s">
        <v>6</v>
      </c>
      <c r="P8" s="144"/>
      <c r="R8" s="65"/>
    </row>
    <row r="9" spans="1:18" x14ac:dyDescent="0.2">
      <c r="A9" s="59"/>
      <c r="B9" s="113">
        <f>namen!B5</f>
        <v>1</v>
      </c>
      <c r="C9" s="114">
        <f>namen!C5</f>
        <v>0</v>
      </c>
      <c r="D9" s="61"/>
      <c r="E9" s="58"/>
      <c r="F9" s="137" t="s">
        <v>15</v>
      </c>
      <c r="G9" s="138"/>
      <c r="H9" s="138"/>
      <c r="I9" s="138"/>
      <c r="J9" s="145"/>
      <c r="L9" s="137" t="s">
        <v>15</v>
      </c>
      <c r="M9" s="138"/>
      <c r="N9" s="138"/>
      <c r="O9" s="138"/>
      <c r="P9" s="145"/>
      <c r="R9"/>
    </row>
    <row r="10" spans="1:18" x14ac:dyDescent="0.2">
      <c r="A10" s="59"/>
      <c r="B10" s="113">
        <f>namen!B6</f>
        <v>2</v>
      </c>
      <c r="C10" s="114">
        <f>namen!C6</f>
        <v>0</v>
      </c>
      <c r="D10" s="61"/>
      <c r="E10" s="58"/>
      <c r="F10" s="25" t="s">
        <v>39</v>
      </c>
      <c r="G10" s="60">
        <v>4</v>
      </c>
      <c r="H10" s="60">
        <f>VLOOKUP($F$3,'toets 1'!$A$9:$Y$43,3)</f>
        <v>0</v>
      </c>
      <c r="I10" s="142"/>
      <c r="J10" s="145" t="s">
        <v>94</v>
      </c>
      <c r="L10" s="25" t="s">
        <v>55</v>
      </c>
      <c r="M10" s="60">
        <v>8</v>
      </c>
      <c r="N10" s="60">
        <f>VLOOKUP($F$3,'toets 1'!$A$9:$Y$43,7)</f>
        <v>0</v>
      </c>
      <c r="O10" s="6"/>
      <c r="P10" s="145">
        <v>7</v>
      </c>
      <c r="R10" s="65"/>
    </row>
    <row r="11" spans="1:18" x14ac:dyDescent="0.2">
      <c r="A11" s="59"/>
      <c r="B11" s="113">
        <f>namen!B7</f>
        <v>3</v>
      </c>
      <c r="C11" s="114">
        <f>namen!C7</f>
        <v>0</v>
      </c>
      <c r="D11" s="61"/>
      <c r="E11" s="58"/>
      <c r="F11" s="25" t="s">
        <v>40</v>
      </c>
      <c r="G11" s="60">
        <v>4</v>
      </c>
      <c r="H11" s="60">
        <f>VLOOKUP($F$3,'toets 1'!$A$9:$Y$43,4)</f>
        <v>0</v>
      </c>
      <c r="I11" s="142"/>
      <c r="J11" s="145">
        <v>2</v>
      </c>
      <c r="L11" s="25" t="s">
        <v>42</v>
      </c>
      <c r="M11" s="60">
        <v>4</v>
      </c>
      <c r="N11" s="60">
        <f>VLOOKUP($F$3,'toets 1'!$A$9:$Y$43,8)</f>
        <v>0</v>
      </c>
      <c r="O11" s="6"/>
      <c r="P11" s="145">
        <v>2</v>
      </c>
      <c r="R11"/>
    </row>
    <row r="12" spans="1:18" x14ac:dyDescent="0.2">
      <c r="A12" s="59"/>
      <c r="B12" s="113">
        <f>namen!B8</f>
        <v>4</v>
      </c>
      <c r="C12" s="114">
        <f>namen!C8</f>
        <v>0</v>
      </c>
      <c r="D12" s="61"/>
      <c r="E12" s="58"/>
      <c r="F12" s="25" t="s">
        <v>52</v>
      </c>
      <c r="G12" s="60">
        <v>4</v>
      </c>
      <c r="H12" s="60">
        <f>VLOOKUP($F$3,'toets 1'!$A$9:$Y$43,5)</f>
        <v>0</v>
      </c>
      <c r="I12" s="142"/>
      <c r="J12" s="145">
        <v>2</v>
      </c>
      <c r="L12" s="25" t="s">
        <v>43</v>
      </c>
      <c r="M12" s="60">
        <v>4</v>
      </c>
      <c r="N12" s="60">
        <f>VLOOKUP($F$3,'toets 1'!$A$9:$Y$43,9)</f>
        <v>0</v>
      </c>
      <c r="O12" s="6"/>
      <c r="P12" s="145">
        <v>2</v>
      </c>
      <c r="Q12" s="21"/>
      <c r="R12" s="65"/>
    </row>
    <row r="13" spans="1:18" x14ac:dyDescent="0.2">
      <c r="A13" s="59"/>
      <c r="B13" s="113">
        <f>namen!B9</f>
        <v>5</v>
      </c>
      <c r="C13" s="114">
        <f>namen!C9</f>
        <v>0</v>
      </c>
      <c r="D13" s="61"/>
      <c r="E13" s="58"/>
      <c r="F13" s="25" t="s">
        <v>54</v>
      </c>
      <c r="G13" s="60">
        <v>4</v>
      </c>
      <c r="H13" s="60">
        <f>VLOOKUP($F$3,'toets 1'!$A$9:$Y$43,6)</f>
        <v>0</v>
      </c>
      <c r="I13" s="142"/>
      <c r="J13" s="145" t="s">
        <v>94</v>
      </c>
      <c r="L13" s="25" t="s">
        <v>44</v>
      </c>
      <c r="M13" s="60">
        <v>4</v>
      </c>
      <c r="N13" s="60">
        <f>VLOOKUP($F$3,'toets 1'!$A$9:$Y$43,10)</f>
        <v>0</v>
      </c>
      <c r="O13" s="6"/>
      <c r="P13" s="145">
        <v>7</v>
      </c>
      <c r="Q13" s="65"/>
      <c r="R13" s="65"/>
    </row>
    <row r="14" spans="1:18" x14ac:dyDescent="0.2">
      <c r="A14" s="59"/>
      <c r="B14" s="113">
        <f>namen!B10</f>
        <v>6</v>
      </c>
      <c r="C14" s="114">
        <f>namen!C10</f>
        <v>0</v>
      </c>
      <c r="D14" s="61"/>
      <c r="E14" s="58"/>
      <c r="F14" s="25"/>
      <c r="G14" s="60"/>
      <c r="H14" s="60"/>
      <c r="I14" s="142"/>
      <c r="J14" s="145"/>
      <c r="L14" s="25" t="s">
        <v>53</v>
      </c>
      <c r="M14" s="60">
        <v>4</v>
      </c>
      <c r="N14" s="60">
        <f>VLOOKUP($F$3,'toets 1'!$A$9:$Y$43,11)</f>
        <v>0</v>
      </c>
      <c r="O14" s="6"/>
      <c r="P14" s="145">
        <v>16</v>
      </c>
      <c r="Q14" s="65"/>
      <c r="R14" s="65"/>
    </row>
    <row r="15" spans="1:18" x14ac:dyDescent="0.2">
      <c r="A15" s="59"/>
      <c r="B15" s="113">
        <f>namen!B11</f>
        <v>7</v>
      </c>
      <c r="C15" s="114">
        <f>namen!C11</f>
        <v>0</v>
      </c>
      <c r="D15" s="61"/>
      <c r="E15" s="58"/>
      <c r="F15" s="25" t="s">
        <v>25</v>
      </c>
      <c r="G15" s="60">
        <v>16</v>
      </c>
      <c r="H15" s="60">
        <f>SUM(H10:H13)</f>
        <v>0</v>
      </c>
      <c r="I15" s="142" t="str">
        <f>IF(H15=0,"",IF(H15&gt;15,"goed",IF(H15&gt;13,"voldoende",IF(H15=13,"matig",IF(H15&lt;13,"onvoldoende")))))</f>
        <v/>
      </c>
      <c r="J15" s="145"/>
      <c r="L15" s="25" t="s">
        <v>25</v>
      </c>
      <c r="M15" s="60">
        <v>24</v>
      </c>
      <c r="N15" s="60">
        <f>SUM(N10:N14)</f>
        <v>0</v>
      </c>
      <c r="O15" s="148" t="str">
        <f>IF(N15=0,"",IF(N15=24,"goed",IF(N15&gt;21,"voldoende",IF(N15&gt;18,"matig",IF(N15&lt;19,"onvoldoende")))))</f>
        <v/>
      </c>
      <c r="P15" s="144"/>
      <c r="Q15" s="65"/>
      <c r="R15" s="65"/>
    </row>
    <row r="16" spans="1:18" x14ac:dyDescent="0.2">
      <c r="A16" s="59"/>
      <c r="B16" s="113">
        <f>namen!B12</f>
        <v>8</v>
      </c>
      <c r="C16" s="114">
        <f>namen!C12</f>
        <v>0</v>
      </c>
      <c r="D16" s="61"/>
      <c r="E16" s="58"/>
      <c r="F16" s="137" t="s">
        <v>17</v>
      </c>
      <c r="G16" s="138"/>
      <c r="H16" s="138"/>
      <c r="I16" s="138"/>
      <c r="J16" s="145"/>
      <c r="L16" s="137" t="s">
        <v>17</v>
      </c>
      <c r="M16" s="138"/>
      <c r="N16" s="138"/>
      <c r="O16" s="138"/>
      <c r="P16" s="145"/>
      <c r="Q16" s="21"/>
      <c r="R16" s="65"/>
    </row>
    <row r="17" spans="1:18" x14ac:dyDescent="0.2">
      <c r="A17" s="59"/>
      <c r="B17" s="113">
        <f>namen!B13</f>
        <v>9</v>
      </c>
      <c r="C17" s="114">
        <f>namen!C13</f>
        <v>0</v>
      </c>
      <c r="D17" s="61"/>
      <c r="E17" s="58"/>
      <c r="F17" s="140" t="s">
        <v>49</v>
      </c>
      <c r="G17" s="60">
        <v>4</v>
      </c>
      <c r="H17" s="60">
        <f>VLOOKUP($F$3,'toets 2'!$A$9:$Z$43,3)</f>
        <v>0</v>
      </c>
      <c r="I17" s="142"/>
      <c r="J17" s="145">
        <v>11</v>
      </c>
      <c r="L17" s="25" t="s">
        <v>51</v>
      </c>
      <c r="M17" s="60">
        <v>4</v>
      </c>
      <c r="N17" s="60">
        <f>VLOOKUP($F$3,'toets 2'!$A$9:$Z$43,8)</f>
        <v>0</v>
      </c>
      <c r="O17" s="148"/>
      <c r="P17" s="145">
        <v>4</v>
      </c>
      <c r="R17" s="65"/>
    </row>
    <row r="18" spans="1:18" x14ac:dyDescent="0.2">
      <c r="A18" s="59"/>
      <c r="B18" s="113">
        <f>namen!B14</f>
        <v>10</v>
      </c>
      <c r="C18" s="114">
        <f>namen!C14</f>
        <v>0</v>
      </c>
      <c r="D18" s="61"/>
      <c r="E18" s="58"/>
      <c r="F18" s="25" t="s">
        <v>56</v>
      </c>
      <c r="G18" s="60">
        <v>4</v>
      </c>
      <c r="H18" s="60">
        <f>VLOOKUP($F$3,'toets 2'!$A$9:$Z$43,4)</f>
        <v>0</v>
      </c>
      <c r="I18" s="142"/>
      <c r="J18" s="145" t="s">
        <v>93</v>
      </c>
      <c r="L18" s="25" t="s">
        <v>65</v>
      </c>
      <c r="M18" s="60">
        <v>4</v>
      </c>
      <c r="N18" s="60">
        <f>VLOOKUP($F$3,'toets 2'!$A$9:$Z$43,9)</f>
        <v>0</v>
      </c>
      <c r="O18" s="148"/>
      <c r="P18" s="145">
        <v>4</v>
      </c>
      <c r="R18"/>
    </row>
    <row r="19" spans="1:18" x14ac:dyDescent="0.2">
      <c r="A19" s="59"/>
      <c r="B19" s="113">
        <f>namen!B15</f>
        <v>11</v>
      </c>
      <c r="C19" s="114">
        <f>namen!C15</f>
        <v>0</v>
      </c>
      <c r="D19" s="61"/>
      <c r="E19" s="58"/>
      <c r="F19" s="25" t="s">
        <v>62</v>
      </c>
      <c r="G19" s="60">
        <v>4</v>
      </c>
      <c r="H19" s="60">
        <f>VLOOKUP($F$3,'toets 2'!$A$9:$Z$43,5)</f>
        <v>0</v>
      </c>
      <c r="I19" s="142"/>
      <c r="J19" s="145">
        <v>4</v>
      </c>
      <c r="L19" s="25" t="s">
        <v>66</v>
      </c>
      <c r="M19" s="60">
        <v>4</v>
      </c>
      <c r="N19" s="60">
        <f>VLOOKUP($F$3,'toets 2'!$A$9:$Z$43,10)</f>
        <v>0</v>
      </c>
      <c r="O19" s="148"/>
      <c r="P19" s="145" t="s">
        <v>95</v>
      </c>
      <c r="R19" s="65"/>
    </row>
    <row r="20" spans="1:18" x14ac:dyDescent="0.2">
      <c r="A20" s="59"/>
      <c r="B20" s="113">
        <f>namen!B16</f>
        <v>12</v>
      </c>
      <c r="C20" s="114">
        <f>namen!C16</f>
        <v>0</v>
      </c>
      <c r="D20" s="61"/>
      <c r="E20" s="58"/>
      <c r="F20" s="25" t="s">
        <v>50</v>
      </c>
      <c r="G20" s="60">
        <v>4</v>
      </c>
      <c r="H20" s="60">
        <f>VLOOKUP($F$3,'toets 2'!$A$9:$Z$43,6)</f>
        <v>0</v>
      </c>
      <c r="I20" s="142"/>
      <c r="J20" s="145">
        <v>11</v>
      </c>
      <c r="L20" s="25" t="s">
        <v>82</v>
      </c>
      <c r="M20" s="60">
        <v>8</v>
      </c>
      <c r="N20" s="60">
        <f>VLOOKUP($F$3,'toets 2'!$A$9:$Z$43,11)</f>
        <v>0</v>
      </c>
      <c r="O20" s="148"/>
      <c r="P20" s="145" t="s">
        <v>95</v>
      </c>
      <c r="R20"/>
    </row>
    <row r="21" spans="1:18" x14ac:dyDescent="0.2">
      <c r="A21" s="59"/>
      <c r="B21" s="113">
        <f>namen!B17</f>
        <v>13</v>
      </c>
      <c r="C21" s="114">
        <f>namen!C17</f>
        <v>0</v>
      </c>
      <c r="D21" s="61"/>
      <c r="E21" s="58"/>
      <c r="F21" s="25" t="s">
        <v>57</v>
      </c>
      <c r="G21" s="60">
        <v>4</v>
      </c>
      <c r="H21" s="60">
        <f>VLOOKUP($F$3,'toets 2'!$A$9:$Z$43,7)</f>
        <v>0</v>
      </c>
      <c r="I21" s="142"/>
      <c r="J21" s="145">
        <v>22</v>
      </c>
      <c r="L21" s="25" t="s">
        <v>83</v>
      </c>
      <c r="M21" s="60">
        <v>4</v>
      </c>
      <c r="N21" s="60">
        <f>VLOOKUP($F$3,'toets 2'!$A$9:$Z$43,12)</f>
        <v>0</v>
      </c>
      <c r="O21" s="148"/>
      <c r="P21" s="145" t="s">
        <v>95</v>
      </c>
      <c r="R21" s="65"/>
    </row>
    <row r="22" spans="1:18" x14ac:dyDescent="0.2">
      <c r="A22" s="59"/>
      <c r="B22" s="113">
        <f>namen!B18</f>
        <v>14</v>
      </c>
      <c r="C22" s="114">
        <f>namen!C18</f>
        <v>0</v>
      </c>
      <c r="D22" s="61"/>
      <c r="E22" s="58"/>
      <c r="F22" s="25" t="s">
        <v>26</v>
      </c>
      <c r="G22" s="60">
        <v>20</v>
      </c>
      <c r="H22" s="60">
        <f>SUM(H17:H21)</f>
        <v>0</v>
      </c>
      <c r="I22" s="142" t="str">
        <f>IF(H22=0,"",IF(H22=20,"goed",IF(H22&gt;17,"voldoende",IF(H22&gt;15,"matig",IF(H22&lt;16,"onvoldoende")))))</f>
        <v/>
      </c>
      <c r="J22" s="144"/>
      <c r="L22" s="25" t="s">
        <v>26</v>
      </c>
      <c r="M22" s="60">
        <v>24</v>
      </c>
      <c r="N22" s="60">
        <f>SUM(N17:N21)</f>
        <v>0</v>
      </c>
      <c r="O22" s="148" t="str">
        <f>IF(N22=0,"",IF(N22=24,"goed",IF(N22&gt;21,"voldoende",IF(N22&gt;18,"matig",IF(N22&lt;19,"onvoldoende")))))</f>
        <v/>
      </c>
      <c r="P22" s="144"/>
      <c r="R22" s="65"/>
    </row>
    <row r="23" spans="1:18" ht="13.5" thickBot="1" x14ac:dyDescent="0.25">
      <c r="A23" s="59"/>
      <c r="B23" s="113">
        <f>namen!B19</f>
        <v>15</v>
      </c>
      <c r="C23" s="114">
        <f>namen!C19</f>
        <v>0</v>
      </c>
      <c r="D23" s="61"/>
      <c r="E23" s="58"/>
      <c r="F23" s="117" t="s">
        <v>20</v>
      </c>
      <c r="G23" s="118">
        <v>36</v>
      </c>
      <c r="H23" s="118">
        <f>SUM(H15+H22)</f>
        <v>0</v>
      </c>
      <c r="I23" s="147" t="str">
        <f>IF(H23=0,"",IF(H23&gt;34,"goed",IF(H23&gt;32,"voldoende",IF(H23&gt;28,"matig",IF(H23&lt;29,"onvoldoende")))))</f>
        <v/>
      </c>
      <c r="J23" s="146"/>
      <c r="L23" s="117" t="s">
        <v>21</v>
      </c>
      <c r="M23" s="118">
        <v>48</v>
      </c>
      <c r="N23" s="118">
        <f>SUM(N15+N22)</f>
        <v>0</v>
      </c>
      <c r="O23" s="147" t="str">
        <f>IF(N23=0,"",IF(N23&gt;45,"goed",IF(N23&gt;43,"voldoende",IF(N23&gt;38,"matig",IF(N23&lt;39,"onvoldoende")))))</f>
        <v/>
      </c>
      <c r="P23" s="146"/>
      <c r="R23"/>
    </row>
    <row r="24" spans="1:18" ht="13.5" thickBot="1" x14ac:dyDescent="0.25">
      <c r="A24" s="59"/>
      <c r="B24" s="113">
        <f>namen!B20</f>
        <v>16</v>
      </c>
      <c r="C24" s="114">
        <f>namen!C20</f>
        <v>0</v>
      </c>
      <c r="D24" s="61"/>
      <c r="E24" s="58"/>
      <c r="F24" s="21"/>
      <c r="G24" s="21"/>
      <c r="H24" s="21"/>
      <c r="I24" s="65"/>
      <c r="J24" s="65"/>
      <c r="K24" s="65"/>
      <c r="L24" s="65"/>
      <c r="M24" s="65"/>
      <c r="N24" s="65"/>
      <c r="O24" s="65"/>
      <c r="P24" s="65"/>
      <c r="Q24" s="65"/>
      <c r="R24" s="65"/>
    </row>
    <row r="25" spans="1:18" x14ac:dyDescent="0.2">
      <c r="A25" s="59"/>
      <c r="B25" s="113">
        <f>namen!B21</f>
        <v>17</v>
      </c>
      <c r="C25" s="114">
        <f>namen!C21</f>
        <v>0</v>
      </c>
      <c r="D25" s="61"/>
      <c r="E25" s="58"/>
      <c r="F25" s="119" t="s">
        <v>11</v>
      </c>
      <c r="G25" s="120"/>
      <c r="H25" s="120"/>
      <c r="I25" s="120"/>
      <c r="J25" s="120"/>
      <c r="K25" s="120"/>
      <c r="L25" s="120"/>
      <c r="M25" s="120"/>
      <c r="N25" s="120"/>
      <c r="O25" s="120"/>
      <c r="P25" s="121"/>
      <c r="Q25" s="59"/>
      <c r="R25"/>
    </row>
    <row r="26" spans="1:18" x14ac:dyDescent="0.2">
      <c r="A26" s="59"/>
      <c r="B26" s="113">
        <f>namen!B22</f>
        <v>18</v>
      </c>
      <c r="C26" s="114">
        <f>namen!C22</f>
        <v>0</v>
      </c>
      <c r="D26" s="61"/>
      <c r="E26" s="58"/>
      <c r="F26" s="122" t="s">
        <v>23</v>
      </c>
      <c r="G26" s="63"/>
      <c r="H26" s="63"/>
      <c r="I26" s="63"/>
      <c r="J26" s="63"/>
      <c r="K26" s="63"/>
      <c r="L26" s="63"/>
      <c r="M26" s="63"/>
      <c r="N26" s="63"/>
      <c r="O26" s="63"/>
      <c r="P26" s="123"/>
      <c r="Q26" s="59"/>
      <c r="R26" s="65"/>
    </row>
    <row r="27" spans="1:18" x14ac:dyDescent="0.2">
      <c r="A27" s="59"/>
      <c r="B27" s="113">
        <f>namen!B23</f>
        <v>19</v>
      </c>
      <c r="C27" s="114">
        <f>namen!C23</f>
        <v>0</v>
      </c>
      <c r="D27" s="61"/>
      <c r="E27" s="58"/>
      <c r="F27" s="35"/>
      <c r="G27" s="2"/>
      <c r="H27" s="2"/>
      <c r="I27" s="2"/>
      <c r="J27" s="2"/>
      <c r="K27" s="2"/>
      <c r="L27" s="2"/>
      <c r="M27" s="2"/>
      <c r="N27" s="2"/>
      <c r="O27" s="2"/>
      <c r="P27" s="124"/>
      <c r="R27" s="65"/>
    </row>
    <row r="28" spans="1:18" x14ac:dyDescent="0.2">
      <c r="A28" s="59"/>
      <c r="B28" s="113">
        <f>namen!B24</f>
        <v>20</v>
      </c>
      <c r="C28" s="114">
        <f>namen!C24</f>
        <v>0</v>
      </c>
      <c r="D28" s="61"/>
      <c r="E28" s="58"/>
      <c r="F28" s="125" t="s">
        <v>15</v>
      </c>
      <c r="G28" s="216">
        <f>VLOOKUP($F$3,'toets 1'!$A$9:$Y$43,17)</f>
        <v>0</v>
      </c>
      <c r="H28" s="216"/>
      <c r="I28" s="216"/>
      <c r="J28" s="216"/>
      <c r="K28" s="216"/>
      <c r="L28" s="216"/>
      <c r="M28" s="216"/>
      <c r="N28" s="216"/>
      <c r="O28" s="216"/>
      <c r="P28" s="139"/>
      <c r="Q28" s="64"/>
      <c r="R28" s="65"/>
    </row>
    <row r="29" spans="1:18" x14ac:dyDescent="0.2">
      <c r="A29" s="59"/>
      <c r="B29" s="113">
        <f>namen!B25</f>
        <v>21</v>
      </c>
      <c r="C29" s="114">
        <f>namen!C25</f>
        <v>0</v>
      </c>
      <c r="D29" s="61"/>
      <c r="E29" s="58"/>
      <c r="F29" s="125" t="s">
        <v>17</v>
      </c>
      <c r="G29" s="216">
        <f>VLOOKUP($F$3,'toets 2'!$A$9:$Z$43,18)</f>
        <v>0</v>
      </c>
      <c r="H29" s="216"/>
      <c r="I29" s="216"/>
      <c r="J29" s="216"/>
      <c r="K29" s="216"/>
      <c r="L29" s="216"/>
      <c r="M29" s="216"/>
      <c r="N29" s="216"/>
      <c r="O29" s="216"/>
      <c r="P29" s="139"/>
      <c r="Q29" s="64"/>
      <c r="R29" s="65"/>
    </row>
    <row r="30" spans="1:18" ht="13.5" thickBot="1" x14ac:dyDescent="0.25">
      <c r="A30" s="59"/>
      <c r="B30" s="113">
        <f>namen!B26</f>
        <v>22</v>
      </c>
      <c r="C30" s="114">
        <f>namen!C26</f>
        <v>0</v>
      </c>
      <c r="D30" s="61"/>
      <c r="E30" s="58"/>
      <c r="F30" s="126"/>
      <c r="G30" s="127"/>
      <c r="H30" s="127"/>
      <c r="I30" s="127"/>
      <c r="J30" s="127"/>
      <c r="K30" s="127"/>
      <c r="L30" s="127"/>
      <c r="M30" s="127"/>
      <c r="N30" s="127"/>
      <c r="O30" s="127"/>
      <c r="P30" s="128"/>
      <c r="Q30" s="59"/>
      <c r="R30" s="65"/>
    </row>
    <row r="31" spans="1:18" x14ac:dyDescent="0.2">
      <c r="A31" s="59"/>
      <c r="B31" s="113">
        <f>namen!B27</f>
        <v>23</v>
      </c>
      <c r="C31" s="114">
        <f>namen!C27</f>
        <v>0</v>
      </c>
      <c r="D31" s="61"/>
      <c r="E31" s="58"/>
      <c r="F31" s="180" t="s">
        <v>90</v>
      </c>
      <c r="G31" s="180"/>
      <c r="H31" s="59"/>
      <c r="I31" s="59"/>
      <c r="J31" s="59"/>
      <c r="K31" s="59"/>
      <c r="L31" s="59"/>
      <c r="M31" s="59"/>
      <c r="N31" s="231" t="s">
        <v>91</v>
      </c>
      <c r="O31" s="231"/>
      <c r="P31" s="231"/>
      <c r="Q31" s="59"/>
      <c r="R31" s="149"/>
    </row>
    <row r="32" spans="1:18" ht="16.5" thickBot="1" x14ac:dyDescent="0.3">
      <c r="A32" s="59"/>
      <c r="B32" s="113">
        <f>namen!B28</f>
        <v>24</v>
      </c>
      <c r="C32" s="114">
        <f>namen!C28</f>
        <v>0</v>
      </c>
      <c r="D32" s="61"/>
      <c r="E32" s="58"/>
      <c r="F32" s="62" t="s">
        <v>14</v>
      </c>
      <c r="G32" s="223" t="s">
        <v>22</v>
      </c>
      <c r="H32" s="223"/>
      <c r="I32" s="223"/>
      <c r="J32" s="59"/>
      <c r="K32" s="59"/>
      <c r="L32" s="59"/>
      <c r="M32" s="59"/>
      <c r="N32" s="59"/>
      <c r="O32" s="59"/>
      <c r="P32" s="59"/>
      <c r="Q32" s="59"/>
      <c r="R32" s="149"/>
    </row>
    <row r="33" spans="1:18" ht="16.5" thickBot="1" x14ac:dyDescent="0.3">
      <c r="A33" s="59"/>
      <c r="B33" s="113">
        <f>namen!B29</f>
        <v>25</v>
      </c>
      <c r="C33" s="114">
        <f>namen!C29</f>
        <v>0</v>
      </c>
      <c r="D33" s="61"/>
      <c r="E33" s="58"/>
      <c r="F33" s="141">
        <f>$F$3</f>
        <v>1</v>
      </c>
      <c r="G33" s="213">
        <f>VLOOKUP($F$3,namen!$B$5:$C$39,2)</f>
        <v>0</v>
      </c>
      <c r="H33" s="214"/>
      <c r="I33" s="215"/>
      <c r="J33" s="59"/>
      <c r="K33" s="59"/>
      <c r="L33" s="59"/>
      <c r="M33" s="59"/>
      <c r="N33" s="59"/>
      <c r="O33" s="59"/>
      <c r="P33" s="59"/>
      <c r="Q33" s="59"/>
      <c r="R33" s="149"/>
    </row>
    <row r="34" spans="1:18" ht="15.75" x14ac:dyDescent="0.25">
      <c r="A34" s="59"/>
      <c r="B34" s="113">
        <f>namen!B30</f>
        <v>26</v>
      </c>
      <c r="C34" s="114">
        <f>namen!C30</f>
        <v>0</v>
      </c>
      <c r="D34" s="61"/>
      <c r="E34" s="58"/>
      <c r="F34" s="177"/>
      <c r="G34" s="29"/>
      <c r="H34" s="29"/>
      <c r="I34" s="29"/>
      <c r="J34" s="59"/>
      <c r="K34" s="59"/>
      <c r="L34" s="59"/>
      <c r="M34" s="59"/>
      <c r="N34" s="59"/>
      <c r="O34" s="59"/>
      <c r="P34" s="59"/>
      <c r="Q34" s="59"/>
      <c r="R34" s="149"/>
    </row>
    <row r="35" spans="1:18" ht="15.75" x14ac:dyDescent="0.25">
      <c r="A35" s="59"/>
      <c r="B35" s="113">
        <f>namen!B31</f>
        <v>27</v>
      </c>
      <c r="C35" s="114">
        <f>namen!C31</f>
        <v>0</v>
      </c>
      <c r="D35" s="61"/>
      <c r="E35" s="58"/>
      <c r="F35" s="177"/>
      <c r="G35" s="29"/>
      <c r="H35" s="29"/>
      <c r="I35" s="29"/>
      <c r="J35" s="59"/>
      <c r="K35" s="59"/>
      <c r="L35" s="59"/>
      <c r="M35" s="59"/>
      <c r="N35" s="59"/>
      <c r="O35" s="59"/>
      <c r="P35" s="59"/>
      <c r="Q35" s="59"/>
      <c r="R35" s="149"/>
    </row>
    <row r="36" spans="1:18" ht="13.5" thickBot="1" x14ac:dyDescent="0.25">
      <c r="A36" s="59"/>
      <c r="B36" s="113">
        <f>namen!B32</f>
        <v>28</v>
      </c>
      <c r="C36" s="114">
        <f>namen!C32</f>
        <v>0</v>
      </c>
      <c r="D36" s="61"/>
      <c r="E36" s="58"/>
    </row>
    <row r="37" spans="1:18" x14ac:dyDescent="0.2">
      <c r="A37" s="59"/>
      <c r="B37" s="113">
        <f>namen!B33</f>
        <v>29</v>
      </c>
      <c r="C37" s="114">
        <f>namen!C33</f>
        <v>0</v>
      </c>
      <c r="D37" s="61"/>
      <c r="E37" s="58"/>
      <c r="F37" s="217" t="s">
        <v>70</v>
      </c>
      <c r="G37" s="218"/>
      <c r="H37" s="218"/>
      <c r="I37" s="219"/>
      <c r="J37" s="143" t="s">
        <v>37</v>
      </c>
      <c r="L37" s="220" t="s">
        <v>19</v>
      </c>
      <c r="M37" s="221"/>
      <c r="N37" s="221"/>
      <c r="O37" s="222"/>
      <c r="P37" s="143" t="s">
        <v>37</v>
      </c>
    </row>
    <row r="38" spans="1:18" x14ac:dyDescent="0.2">
      <c r="A38" s="59"/>
      <c r="B38" s="113">
        <f>namen!B34</f>
        <v>30</v>
      </c>
      <c r="C38" s="114">
        <f>namen!C34</f>
        <v>0</v>
      </c>
      <c r="D38" s="61"/>
      <c r="E38" s="58"/>
      <c r="F38" s="25"/>
      <c r="G38" s="1" t="s">
        <v>18</v>
      </c>
      <c r="H38" s="60" t="s">
        <v>16</v>
      </c>
      <c r="I38" s="142" t="s">
        <v>6</v>
      </c>
      <c r="J38" s="144"/>
      <c r="L38" s="25"/>
      <c r="M38" s="1" t="s">
        <v>18</v>
      </c>
      <c r="N38" s="60" t="s">
        <v>16</v>
      </c>
      <c r="O38" s="142" t="s">
        <v>6</v>
      </c>
      <c r="P38" s="144"/>
    </row>
    <row r="39" spans="1:18" x14ac:dyDescent="0.2">
      <c r="A39" s="59"/>
      <c r="B39" s="113">
        <f>namen!B35</f>
        <v>31</v>
      </c>
      <c r="C39" s="114">
        <f>namen!C35</f>
        <v>0</v>
      </c>
      <c r="D39" s="61"/>
      <c r="E39" s="58"/>
      <c r="F39" s="137" t="s">
        <v>15</v>
      </c>
      <c r="G39" s="138"/>
      <c r="H39" s="138"/>
      <c r="I39" s="138"/>
      <c r="J39" s="145"/>
      <c r="L39" s="137" t="s">
        <v>15</v>
      </c>
      <c r="M39" s="138"/>
      <c r="N39" s="138"/>
      <c r="O39" s="138"/>
      <c r="P39" s="145"/>
    </row>
    <row r="40" spans="1:18" x14ac:dyDescent="0.2">
      <c r="A40" s="59"/>
      <c r="B40" s="113">
        <f>namen!B36</f>
        <v>32</v>
      </c>
      <c r="C40" s="114">
        <f>namen!C36</f>
        <v>0</v>
      </c>
      <c r="D40" s="61"/>
      <c r="E40" s="58"/>
      <c r="F40" s="25" t="s">
        <v>78</v>
      </c>
      <c r="G40" s="60">
        <v>4</v>
      </c>
      <c r="H40" s="60">
        <f>VLOOKUP($F$3,'toets 3'!$A$9:$Y$43,3)</f>
        <v>0</v>
      </c>
      <c r="I40" s="142"/>
      <c r="J40" s="145">
        <v>2</v>
      </c>
      <c r="L40" s="25" t="s">
        <v>69</v>
      </c>
      <c r="M40" s="60">
        <v>4</v>
      </c>
      <c r="N40" s="60">
        <f>VLOOKUP($F$3,'toets 3'!$A$9:$Y$43,7)</f>
        <v>0</v>
      </c>
      <c r="O40" s="142"/>
      <c r="P40" s="145">
        <v>11</v>
      </c>
    </row>
    <row r="41" spans="1:18" x14ac:dyDescent="0.2">
      <c r="A41" s="59"/>
      <c r="B41" s="113">
        <f>namen!B37</f>
        <v>33</v>
      </c>
      <c r="C41" s="114">
        <f>namen!C37</f>
        <v>0</v>
      </c>
      <c r="D41" s="61"/>
      <c r="E41" s="58"/>
      <c r="F41" s="25" t="s">
        <v>68</v>
      </c>
      <c r="G41" s="60">
        <v>8</v>
      </c>
      <c r="H41" s="60">
        <f>VLOOKUP($F$3,'toets 3'!$A$9:$Y$43,4)</f>
        <v>0</v>
      </c>
      <c r="I41" s="142"/>
      <c r="J41" s="145">
        <v>2</v>
      </c>
      <c r="L41" s="25" t="s">
        <v>80</v>
      </c>
      <c r="M41" s="60">
        <v>4</v>
      </c>
      <c r="N41" s="60">
        <f>VLOOKUP($F$3,'toets 3'!$A$9:$Y$43,8)</f>
        <v>0</v>
      </c>
      <c r="O41" s="142"/>
      <c r="P41" s="145">
        <v>4</v>
      </c>
    </row>
    <row r="42" spans="1:18" x14ac:dyDescent="0.2">
      <c r="A42" s="59"/>
      <c r="B42" s="113">
        <f>namen!B38</f>
        <v>34</v>
      </c>
      <c r="C42" s="114">
        <f>namen!C38</f>
        <v>0</v>
      </c>
      <c r="D42" s="61"/>
      <c r="E42" s="58"/>
      <c r="F42" s="25" t="s">
        <v>42</v>
      </c>
      <c r="G42" s="60">
        <v>4</v>
      </c>
      <c r="H42" s="60">
        <f>VLOOKUP($F$3,'toets 3'!$A$9:$Y$43,5)</f>
        <v>0</v>
      </c>
      <c r="I42" s="142"/>
      <c r="J42" s="145">
        <v>16</v>
      </c>
      <c r="L42" s="25" t="s">
        <v>81</v>
      </c>
      <c r="M42" s="60">
        <v>4</v>
      </c>
      <c r="N42" s="60">
        <f>VLOOKUP($F$3,'toets 3'!$A$9:$Y$43,9)</f>
        <v>0</v>
      </c>
      <c r="O42" s="142"/>
      <c r="P42" s="145">
        <v>4</v>
      </c>
    </row>
    <row r="43" spans="1:18" x14ac:dyDescent="0.2">
      <c r="A43" s="59"/>
      <c r="B43" s="113">
        <f>namen!B39</f>
        <v>35</v>
      </c>
      <c r="C43" s="114">
        <f>namen!C39</f>
        <v>0</v>
      </c>
      <c r="D43" s="61"/>
      <c r="E43" s="58"/>
      <c r="F43" s="25" t="s">
        <v>71</v>
      </c>
      <c r="G43" s="60">
        <v>4</v>
      </c>
      <c r="H43" s="60">
        <f>VLOOKUP($F$3,'toets 3'!$A$9:$Y$43,6)</f>
        <v>0</v>
      </c>
      <c r="I43" s="148"/>
      <c r="J43" s="145">
        <v>16</v>
      </c>
      <c r="L43" s="25"/>
      <c r="M43" s="60"/>
      <c r="N43" s="60"/>
      <c r="O43" s="142"/>
      <c r="P43" s="144"/>
    </row>
    <row r="44" spans="1:18" x14ac:dyDescent="0.2">
      <c r="A44" s="59"/>
      <c r="B44" s="113"/>
      <c r="C44" s="114"/>
      <c r="D44" s="61"/>
      <c r="E44" s="58"/>
      <c r="F44" s="25"/>
      <c r="G44" s="60"/>
      <c r="H44" s="60"/>
      <c r="I44" s="148"/>
      <c r="J44" s="145"/>
      <c r="L44" s="25"/>
      <c r="M44" s="60"/>
      <c r="N44" s="60"/>
      <c r="O44" s="142"/>
      <c r="P44" s="144"/>
    </row>
    <row r="45" spans="1:18" x14ac:dyDescent="0.2">
      <c r="A45" s="59"/>
      <c r="B45" s="113"/>
      <c r="C45" s="114"/>
      <c r="D45" s="61"/>
      <c r="E45" s="58"/>
      <c r="F45" s="25" t="s">
        <v>25</v>
      </c>
      <c r="G45" s="60">
        <v>20</v>
      </c>
      <c r="H45" s="60">
        <f>SUM(H40:H43)</f>
        <v>0</v>
      </c>
      <c r="I45" s="148" t="str">
        <f>IF(H45=0,"",IF(H45=20,"goed",IF(H45&gt;17,"voldoende",IF(H45&gt;15,"matig",IF(H45&lt;16,"onvoldoende")))))</f>
        <v/>
      </c>
      <c r="J45" s="144"/>
      <c r="L45" s="25" t="s">
        <v>25</v>
      </c>
      <c r="M45" s="60">
        <v>12</v>
      </c>
      <c r="N45" s="60">
        <f>SUM(N40:N42)</f>
        <v>0</v>
      </c>
      <c r="O45" s="148" t="str">
        <f>IF(N45=0,"",IF(N45&gt;11,"goed",IF(N45&gt;10,"voldoende",IF(N45&gt;9,"matig",IF(N45&lt;10,"onvoldoende")))))</f>
        <v/>
      </c>
      <c r="P45" s="144"/>
    </row>
    <row r="46" spans="1:18" x14ac:dyDescent="0.2">
      <c r="A46" s="59"/>
      <c r="B46" s="113"/>
      <c r="C46" s="114"/>
      <c r="D46" s="61"/>
      <c r="E46" s="58"/>
      <c r="F46" s="137" t="s">
        <v>17</v>
      </c>
      <c r="G46" s="138"/>
      <c r="H46" s="138"/>
      <c r="I46" s="138"/>
      <c r="J46" s="145"/>
      <c r="L46" s="137" t="s">
        <v>17</v>
      </c>
      <c r="M46" s="138"/>
      <c r="N46" s="138"/>
      <c r="O46" s="138"/>
      <c r="P46" s="145"/>
    </row>
    <row r="47" spans="1:18" x14ac:dyDescent="0.2">
      <c r="A47" s="59"/>
      <c r="B47" s="113"/>
      <c r="C47" s="114"/>
      <c r="D47" s="61"/>
      <c r="E47" s="58"/>
      <c r="F47" s="140" t="s">
        <v>72</v>
      </c>
      <c r="G47" s="60">
        <v>4</v>
      </c>
      <c r="H47" s="60">
        <f>VLOOKUP($F$3,'toets 4'!$A$9:$Y$43,3)</f>
        <v>0</v>
      </c>
      <c r="I47" s="142"/>
      <c r="J47" s="145">
        <v>4</v>
      </c>
      <c r="L47" s="25" t="s">
        <v>57</v>
      </c>
      <c r="M47" s="60">
        <v>4</v>
      </c>
      <c r="N47" s="60">
        <f>VLOOKUP($F$3,'toets 4'!$A$9:$Y$43,8)</f>
        <v>0</v>
      </c>
      <c r="O47" s="148"/>
      <c r="P47" s="145">
        <v>2</v>
      </c>
    </row>
    <row r="48" spans="1:18" x14ac:dyDescent="0.2">
      <c r="A48" s="59"/>
      <c r="B48" s="113"/>
      <c r="C48" s="114"/>
      <c r="D48" s="61"/>
      <c r="E48" s="58"/>
      <c r="F48" s="25" t="s">
        <v>73</v>
      </c>
      <c r="G48" s="60">
        <v>4</v>
      </c>
      <c r="H48" s="60">
        <f>VLOOKUP($F$3,'toets 4'!$A$9:$Y$43,4)</f>
        <v>0</v>
      </c>
      <c r="I48" s="142"/>
      <c r="J48" s="145">
        <v>4</v>
      </c>
      <c r="L48" s="25" t="s">
        <v>77</v>
      </c>
      <c r="M48" s="60">
        <v>8</v>
      </c>
      <c r="N48" s="60">
        <f>VLOOKUP($F$3,'toets 4'!$A$9:$Y$43,9)</f>
        <v>0</v>
      </c>
      <c r="O48" s="148"/>
      <c r="P48" s="145" t="s">
        <v>94</v>
      </c>
    </row>
    <row r="49" spans="1:16" x14ac:dyDescent="0.2">
      <c r="A49" s="59"/>
      <c r="B49" s="113"/>
      <c r="C49" s="114"/>
      <c r="D49" s="61"/>
      <c r="E49" s="58"/>
      <c r="F49" s="25" t="s">
        <v>74</v>
      </c>
      <c r="G49" s="60">
        <v>4</v>
      </c>
      <c r="H49" s="60">
        <f>VLOOKUP($F$3,'toets 4'!$A$9:$Y$43,5)</f>
        <v>0</v>
      </c>
      <c r="I49" s="142"/>
      <c r="J49" s="145">
        <v>11</v>
      </c>
      <c r="L49" s="25" t="s">
        <v>79</v>
      </c>
      <c r="M49" s="60">
        <v>4</v>
      </c>
      <c r="N49" s="60">
        <f>VLOOKUP($F$3,'toets 4'!$A$9:$Y$43,10)</f>
        <v>0</v>
      </c>
      <c r="O49" s="148"/>
      <c r="P49" s="145" t="s">
        <v>94</v>
      </c>
    </row>
    <row r="50" spans="1:16" x14ac:dyDescent="0.2">
      <c r="A50" s="59"/>
      <c r="B50" s="113"/>
      <c r="C50" s="114"/>
      <c r="D50" s="61"/>
      <c r="F50" s="25" t="s">
        <v>75</v>
      </c>
      <c r="G50" s="60">
        <v>4</v>
      </c>
      <c r="H50" s="60">
        <f>VLOOKUP($F$3,'toets 4'!$A$9:$Y$43,6)</f>
        <v>0</v>
      </c>
      <c r="I50" s="142"/>
      <c r="J50" s="145">
        <v>11</v>
      </c>
      <c r="L50" s="25"/>
      <c r="M50" s="60"/>
      <c r="N50" s="60"/>
      <c r="O50" s="148"/>
      <c r="P50" s="145"/>
    </row>
    <row r="51" spans="1:16" x14ac:dyDescent="0.2">
      <c r="B51" s="113"/>
      <c r="C51" s="114"/>
      <c r="F51" s="25" t="s">
        <v>76</v>
      </c>
      <c r="G51" s="60">
        <v>4</v>
      </c>
      <c r="H51" s="60">
        <f>VLOOKUP($F$3,'toets 4'!$A$9:$Y$43,7)</f>
        <v>0</v>
      </c>
      <c r="I51" s="142"/>
      <c r="J51" s="145">
        <v>4</v>
      </c>
      <c r="L51" s="25"/>
      <c r="M51" s="60"/>
      <c r="N51" s="60"/>
      <c r="O51" s="148"/>
      <c r="P51" s="145"/>
    </row>
    <row r="52" spans="1:16" x14ac:dyDescent="0.2">
      <c r="B52" s="113"/>
      <c r="C52" s="114"/>
      <c r="F52" s="25" t="s">
        <v>26</v>
      </c>
      <c r="G52" s="60">
        <v>20</v>
      </c>
      <c r="H52" s="60">
        <f>SUM(H47:H51)</f>
        <v>0</v>
      </c>
      <c r="I52" s="148" t="str">
        <f>IF(H52=0,"",IF(H52=20,"goed",IF(H52&gt;17,"voldoende",IF(H52&gt;15,"matig",IF(H52&lt;16,"onvoldoende")))))</f>
        <v/>
      </c>
      <c r="J52" s="144"/>
      <c r="L52" s="25" t="s">
        <v>27</v>
      </c>
      <c r="M52" s="60">
        <v>16</v>
      </c>
      <c r="N52" s="60">
        <f>SUM(N47:N51)</f>
        <v>0</v>
      </c>
      <c r="O52" s="148" t="str">
        <f>IF(N52=0,"",IF(N52&gt;15,"goed",IF(N52&gt;14,"voldoende",IF(N52&gt;12,"matig",IF(N52&lt;13,"onvoldoende")))))</f>
        <v/>
      </c>
      <c r="P52" s="144"/>
    </row>
    <row r="53" spans="1:16" ht="13.5" thickBot="1" x14ac:dyDescent="0.25">
      <c r="B53" s="113"/>
      <c r="C53" s="114"/>
      <c r="F53" s="117" t="s">
        <v>20</v>
      </c>
      <c r="G53" s="118">
        <v>40</v>
      </c>
      <c r="H53" s="118">
        <f>SUM(H45+H52)</f>
        <v>0</v>
      </c>
      <c r="I53" s="147" t="str">
        <f>IF(H53=0,"",IF(H53&gt;38,"goed",IF(H53&gt;35,"voldoende",IF(H53&gt;31,"matig",IF(H53&lt;32,"onvoldoende")))))</f>
        <v/>
      </c>
      <c r="J53" s="146"/>
      <c r="L53" s="117" t="s">
        <v>20</v>
      </c>
      <c r="M53" s="118">
        <v>28</v>
      </c>
      <c r="N53" s="118">
        <f>SUM(N45+N52)</f>
        <v>0</v>
      </c>
      <c r="O53" s="147" t="str">
        <f>IF(N53=0,"",IF(N53&gt;26,"goed",IF(N53&gt;25,"voldoende",IF(N53&gt;22,"matig",IF(N53&lt;23,"onvoldoende")))))</f>
        <v/>
      </c>
      <c r="P53" s="146"/>
    </row>
    <row r="54" spans="1:16" ht="13.5" thickBot="1" x14ac:dyDescent="0.25">
      <c r="B54" s="113"/>
      <c r="C54" s="114"/>
    </row>
    <row r="55" spans="1:16" x14ac:dyDescent="0.2">
      <c r="B55" s="113"/>
      <c r="C55" s="114"/>
      <c r="F55" s="119" t="s">
        <v>11</v>
      </c>
      <c r="G55" s="120"/>
      <c r="H55" s="120"/>
      <c r="I55" s="120"/>
      <c r="J55" s="120"/>
      <c r="K55" s="120"/>
      <c r="L55" s="120"/>
      <c r="M55" s="120"/>
      <c r="N55" s="120"/>
      <c r="O55" s="120"/>
      <c r="P55" s="121"/>
    </row>
    <row r="56" spans="1:16" x14ac:dyDescent="0.2">
      <c r="B56" s="113"/>
      <c r="C56" s="114"/>
      <c r="F56" s="122" t="s">
        <v>24</v>
      </c>
      <c r="G56" s="63"/>
      <c r="H56" s="63"/>
      <c r="I56" s="63"/>
      <c r="J56" s="63"/>
      <c r="K56" s="63"/>
      <c r="L56" s="63"/>
      <c r="M56" s="63"/>
      <c r="N56" s="63"/>
      <c r="O56" s="63"/>
      <c r="P56" s="123"/>
    </row>
    <row r="57" spans="1:16" x14ac:dyDescent="0.2">
      <c r="B57" s="113"/>
      <c r="C57" s="114"/>
      <c r="F57" s="35"/>
      <c r="G57" s="2"/>
      <c r="H57" s="2"/>
      <c r="I57" s="2"/>
      <c r="J57" s="2"/>
      <c r="K57" s="2"/>
      <c r="L57" s="2"/>
      <c r="M57" s="2"/>
      <c r="N57" s="2"/>
      <c r="O57" s="2"/>
      <c r="P57" s="124"/>
    </row>
    <row r="58" spans="1:16" x14ac:dyDescent="0.2">
      <c r="B58" s="113"/>
      <c r="C58" s="114"/>
      <c r="F58" s="125" t="s">
        <v>15</v>
      </c>
      <c r="G58" s="216">
        <f>VLOOKUP($F$3,'toets 3'!$A$9:$Y$43,17)</f>
        <v>0</v>
      </c>
      <c r="H58" s="216"/>
      <c r="I58" s="216"/>
      <c r="J58" s="216"/>
      <c r="K58" s="216"/>
      <c r="L58" s="216"/>
      <c r="M58" s="216"/>
      <c r="N58" s="216"/>
      <c r="O58" s="216"/>
      <c r="P58" s="139"/>
    </row>
    <row r="59" spans="1:16" x14ac:dyDescent="0.2">
      <c r="B59" s="113"/>
      <c r="C59" s="114"/>
      <c r="F59" s="125" t="s">
        <v>17</v>
      </c>
      <c r="G59" s="216">
        <f>VLOOKUP($F$3,'toets 4'!$A$9:$Y$43,17)</f>
        <v>0</v>
      </c>
      <c r="H59" s="216"/>
      <c r="I59" s="216"/>
      <c r="J59" s="216"/>
      <c r="K59" s="216"/>
      <c r="L59" s="216"/>
      <c r="M59" s="216"/>
      <c r="N59" s="216"/>
      <c r="O59" s="216"/>
      <c r="P59" s="139"/>
    </row>
    <row r="60" spans="1:16" ht="13.5" thickBot="1" x14ac:dyDescent="0.25">
      <c r="B60" s="113"/>
      <c r="C60" s="114"/>
      <c r="F60" s="126"/>
      <c r="G60" s="127"/>
      <c r="H60" s="127"/>
      <c r="I60" s="127"/>
      <c r="J60" s="127"/>
      <c r="K60" s="127"/>
      <c r="L60" s="127"/>
      <c r="M60" s="127"/>
      <c r="N60" s="127"/>
      <c r="O60" s="127"/>
      <c r="P60" s="128"/>
    </row>
    <row r="61" spans="1:16" ht="13.5" thickBot="1" x14ac:dyDescent="0.25">
      <c r="B61" s="115"/>
      <c r="C61" s="116"/>
      <c r="F61" s="230" t="s">
        <v>90</v>
      </c>
      <c r="G61" s="230"/>
      <c r="N61" s="231" t="s">
        <v>91</v>
      </c>
      <c r="O61" s="231"/>
      <c r="P61" s="231"/>
    </row>
  </sheetData>
  <sheetProtection algorithmName="SHA-512" hashValue="NjuqCxePjR4jwgy7zUwu0FYnL0M2vPYWS65G3iZbO9Imv3WbP5XQDijXPE6uv1d3rqwa32KyGdMj96H4iPfC8Q==" saltValue="cd2G2fs4YbbdvHNIadJq0w==" spinCount="100000" sheet="1" objects="1" scenarios="1"/>
  <mergeCells count="15">
    <mergeCell ref="G2:I2"/>
    <mergeCell ref="G3:I3"/>
    <mergeCell ref="F7:I7"/>
    <mergeCell ref="L7:O7"/>
    <mergeCell ref="F61:G61"/>
    <mergeCell ref="N31:P31"/>
    <mergeCell ref="N61:P61"/>
    <mergeCell ref="G28:O28"/>
    <mergeCell ref="G29:O29"/>
    <mergeCell ref="G32:I32"/>
    <mergeCell ref="G33:I33"/>
    <mergeCell ref="G58:O58"/>
    <mergeCell ref="G59:O59"/>
    <mergeCell ref="F37:I37"/>
    <mergeCell ref="L37:O37"/>
  </mergeCells>
  <phoneticPr fontId="0" type="noConversion"/>
  <conditionalFormatting sqref="J43:J45 R26:R27 K24:R24 P17:P23 J52:J53 P45 P47:P53 J17:J24 Q13:Q15 I24 P15 R15:R23 J10:J15 O46">
    <cfRule type="cellIs" dxfId="21" priority="1" stopIfTrue="1" operator="equal">
      <formula>"D/E"</formula>
    </cfRule>
    <cfRule type="cellIs" dxfId="20" priority="2" stopIfTrue="1" operator="equal">
      <formula>"A"</formula>
    </cfRule>
    <cfRule type="cellIs" dxfId="19" priority="3" stopIfTrue="1" operator="equal">
      <formula>"C"</formula>
    </cfRule>
  </conditionalFormatting>
  <conditionalFormatting sqref="N43:N46">
    <cfRule type="cellIs" dxfId="18" priority="4" stopIfTrue="1" operator="between">
      <formula>1</formula>
      <formula>2</formula>
    </cfRule>
    <cfRule type="cellIs" dxfId="17" priority="5" stopIfTrue="1" operator="equal">
      <formula>3</formula>
    </cfRule>
  </conditionalFormatting>
  <conditionalFormatting sqref="N40 H47:H51 H10:H13 H17:H21 N17:N18 N11:N15 H40 H42:H44 N47 N49:N51">
    <cfRule type="cellIs" dxfId="16" priority="6" stopIfTrue="1" operator="equal">
      <formula>""</formula>
    </cfRule>
    <cfRule type="cellIs" dxfId="15" priority="7" stopIfTrue="1" operator="equal">
      <formula>3</formula>
    </cfRule>
    <cfRule type="cellIs" dxfId="14" priority="8" stopIfTrue="1" operator="lessThan">
      <formula>3</formula>
    </cfRule>
  </conditionalFormatting>
  <conditionalFormatting sqref="H41 N10 N48">
    <cfRule type="cellIs" dxfId="13" priority="9" stopIfTrue="1" operator="equal">
      <formula>""</formula>
    </cfRule>
    <cfRule type="cellIs" dxfId="12" priority="10" stopIfTrue="1" operator="between">
      <formula>5</formula>
      <formula>6</formula>
    </cfRule>
    <cfRule type="cellIs" dxfId="11" priority="11" stopIfTrue="1" operator="lessThan">
      <formula>5</formula>
    </cfRule>
  </conditionalFormatting>
  <conditionalFormatting sqref="N41:N42">
    <cfRule type="cellIs" priority="12" stopIfTrue="1" operator="equal">
      <formula>""</formula>
    </cfRule>
    <cfRule type="cellIs" dxfId="10" priority="13" stopIfTrue="1" operator="equal">
      <formula>3</formula>
    </cfRule>
    <cfRule type="cellIs" dxfId="9" priority="14" stopIfTrue="1" operator="lessThan">
      <formula>3</formula>
    </cfRule>
  </conditionalFormatting>
  <conditionalFormatting sqref="N20">
    <cfRule type="cellIs" dxfId="8" priority="15" stopIfTrue="1" operator="equal">
      <formula>""</formula>
    </cfRule>
    <cfRule type="cellIs" dxfId="7" priority="16" stopIfTrue="1" operator="lessThan">
      <formula>5</formula>
    </cfRule>
    <cfRule type="cellIs" dxfId="6" priority="17" stopIfTrue="1" operator="between">
      <formula>5</formula>
      <formula>6</formula>
    </cfRule>
  </conditionalFormatting>
  <conditionalFormatting sqref="N19 N21">
    <cfRule type="cellIs" dxfId="5" priority="18" stopIfTrue="1" operator="equal">
      <formula>""</formula>
    </cfRule>
    <cfRule type="cellIs" dxfId="4" priority="19" stopIfTrue="1" operator="lessThan">
      <formula>3</formula>
    </cfRule>
    <cfRule type="cellIs" dxfId="3" priority="20" stopIfTrue="1" operator="equal">
      <formula>3</formula>
    </cfRule>
  </conditionalFormatting>
  <conditionalFormatting sqref="I22:I23 I15 O15 O22:O23 I45 I52:I53 O45 O52:O53">
    <cfRule type="cellIs" dxfId="2" priority="21" stopIfTrue="1" operator="equal">
      <formula>"onvoldoende"</formula>
    </cfRule>
    <cfRule type="cellIs" dxfId="1" priority="22" stopIfTrue="1" operator="equal">
      <formula>"goed"</formula>
    </cfRule>
    <cfRule type="cellIs" dxfId="0" priority="23" stopIfTrue="1" operator="equal">
      <formula>"matig"</formula>
    </cfRule>
  </conditionalFormatting>
  <pageMargins left="0.57999999999999996" right="0.56000000000000005" top="0.63" bottom="1" header="0.5" footer="0.5"/>
  <pageSetup paperSize="9" scale="116" orientation="landscape" horizontalDpi="4294967293" verticalDpi="0" r:id="rId1"/>
  <headerFooter alignWithMargins="0"/>
  <rowBreaks count="1" manualBreakCount="1">
    <brk id="31" min="5" max="15" man="1"/>
  </rowBreaks>
  <colBreaks count="1" manualBreakCount="1">
    <brk id="16" min="1" max="55" man="1"/>
  </colBreaks>
  <ignoredErrors>
    <ignoredError sqref="J10 J13 J18 P19:P21 P48:P49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namen</vt:lpstr>
      <vt:lpstr>toets 1</vt:lpstr>
      <vt:lpstr>toets 2</vt:lpstr>
      <vt:lpstr>toets 3</vt:lpstr>
      <vt:lpstr>toets 4</vt:lpstr>
      <vt:lpstr>leerlingprofiel</vt:lpstr>
      <vt:lpstr>leerlingprofiel!Afdrukbereik</vt:lpstr>
      <vt:lpstr>namen!Afdrukbereik</vt:lpstr>
      <vt:lpstr>'toets 1'!Afdrukbereik</vt:lpstr>
      <vt:lpstr>'toets 2'!Afdrukbereik</vt:lpstr>
      <vt:lpstr>'toets 3'!Afdrukbereik</vt:lpstr>
      <vt:lpstr>'toets 4'!Afdrukbereik</vt:lpstr>
    </vt:vector>
  </TitlesOfParts>
  <Company>De Kardoen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win98</dc:creator>
  <cp:lastModifiedBy>Meinen</cp:lastModifiedBy>
  <cp:lastPrinted>2017-10-09T07:35:47Z</cp:lastPrinted>
  <dcterms:created xsi:type="dcterms:W3CDTF">2003-02-24T07:33:04Z</dcterms:created>
  <dcterms:modified xsi:type="dcterms:W3CDTF">2019-01-20T19:57:23Z</dcterms:modified>
</cp:coreProperties>
</file>